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8028" tabRatio="509" activeTab="4"/>
  </bookViews>
  <sheets>
    <sheet name="présentation" sheetId="1" r:id="rId1"/>
    <sheet name="AP" sheetId="2" r:id="rId2"/>
    <sheet name="VE" sheetId="3" r:id="rId3"/>
    <sheet name="ALO" sheetId="4" r:id="rId4"/>
    <sheet name="SRH" sheetId="5" r:id="rId5"/>
    <sheet name="BN" sheetId="6" r:id="rId6"/>
    <sheet name="PBUDpièces_B1_1_" sheetId="7" r:id="rId7"/>
    <sheet name="OPC" sheetId="8" r:id="rId8"/>
    <sheet name="CONTROLES" sheetId="9" r:id="rId9"/>
    <sheet name="Feuil1" sheetId="10" r:id="rId10"/>
  </sheets>
  <definedNames>
    <definedName name="Excel_BuiltIn__FilterDatabase_1">#REF!</definedName>
    <definedName name="Excel_BuiltIn_Print_Area_2">'AP'!$B$49</definedName>
    <definedName name="_xlnm.Print_Area" localSheetId="1">('AP'!$B$49,'AP'!$A$1:$F$66)</definedName>
    <definedName name="_xlnm.Print_Area" localSheetId="6">'PBUDpièces_B1_1_'!$A$1:$G$36</definedName>
  </definedNames>
  <calcPr fullCalcOnLoad="1"/>
</workbook>
</file>

<file path=xl/sharedStrings.xml><?xml version="1.0" encoding="utf-8"?>
<sst xmlns="http://schemas.openxmlformats.org/spreadsheetml/2006/main" count="318" uniqueCount="161">
  <si>
    <t>PROJET DE BUDGET 2013</t>
  </si>
  <si>
    <t xml:space="preserve">         CONSEIL D'ADMINISTRATION DU 27 NOVEMBRE 2012</t>
  </si>
  <si>
    <t>RECETTES</t>
  </si>
  <si>
    <t>DOMAINES</t>
  </si>
  <si>
    <t>ACTIVITES</t>
  </si>
  <si>
    <t>COMPTE</t>
  </si>
  <si>
    <t>PREVISIONS</t>
  </si>
  <si>
    <t>TOTAL</t>
  </si>
  <si>
    <t xml:space="preserve">       </t>
  </si>
  <si>
    <t>7442_Subventions de la Région</t>
  </si>
  <si>
    <t>7481_Taxe d'apprentissage</t>
  </si>
  <si>
    <t>7411_Subventions ministère de l'éducation nationale</t>
  </si>
  <si>
    <t>7586_Contributions du service de la formation continue</t>
  </si>
  <si>
    <t>7468_Autres dons et legs</t>
  </si>
  <si>
    <t>Réussite des élèves et développement des compétences</t>
  </si>
  <si>
    <t>Séjour Plein Air CAP</t>
  </si>
  <si>
    <t>7067_Contribution des participants</t>
  </si>
  <si>
    <t xml:space="preserve">Ouverture Internationale      </t>
  </si>
  <si>
    <t>Écosse</t>
  </si>
  <si>
    <t>Mobilité Étudiants</t>
  </si>
  <si>
    <t>Mobilité Lycéens</t>
  </si>
  <si>
    <t>Insertion Professionnelle</t>
  </si>
  <si>
    <t xml:space="preserve">   </t>
  </si>
  <si>
    <t>7066_Produits issus des actions de formation</t>
  </si>
  <si>
    <t>Ouverture culturelle</t>
  </si>
  <si>
    <t>Projets pédagogiques</t>
  </si>
  <si>
    <t xml:space="preserve">Filière Restauration </t>
  </si>
  <si>
    <t>Restaurants</t>
  </si>
  <si>
    <t>701_Vente d'objets confectionnés</t>
  </si>
  <si>
    <t xml:space="preserve"> </t>
  </si>
  <si>
    <t>Vente à emporter</t>
  </si>
  <si>
    <t>Autres prestations</t>
  </si>
  <si>
    <t>Élèves clients</t>
  </si>
  <si>
    <t>Filière hébergement</t>
  </si>
  <si>
    <t>Hôtel</t>
  </si>
  <si>
    <t>Filière Tourisme</t>
  </si>
  <si>
    <t xml:space="preserve">Activités spécifiques  </t>
  </si>
  <si>
    <t xml:space="preserve">Manuels scolaires  </t>
  </si>
  <si>
    <t>Manuels scolaires numériques</t>
  </si>
  <si>
    <t>Droit de copie</t>
  </si>
  <si>
    <t>Transport EPS</t>
  </si>
  <si>
    <t>Locations installations sportives</t>
  </si>
  <si>
    <t>DEPENSES</t>
  </si>
  <si>
    <t>Réussite des élèves et développement des compétences  (32 000,00 €)</t>
  </si>
  <si>
    <t>Fonctionnement pédagogique</t>
  </si>
  <si>
    <t>Politique documentaire</t>
  </si>
  <si>
    <t>Ouverture Internationale (91 944,94 €)</t>
  </si>
  <si>
    <t>Autres voyages</t>
  </si>
  <si>
    <t>Insertion Professionnelle  (20 000,00 €)</t>
  </si>
  <si>
    <t>Projets Pluridisciplinaires à Caractère Professionnel</t>
  </si>
  <si>
    <t>Visites Entreprises</t>
  </si>
  <si>
    <t>Assurances stages</t>
  </si>
  <si>
    <t>Stages</t>
  </si>
  <si>
    <t>Prestations technologiques</t>
  </si>
  <si>
    <t xml:space="preserve">     </t>
  </si>
  <si>
    <t>Ouverture culturelle  (4 000,64 €)</t>
  </si>
  <si>
    <t xml:space="preserve">Projets pédagogiques   </t>
  </si>
  <si>
    <t>Sorties culturelles</t>
  </si>
  <si>
    <t>Filière Restauration (298 500,00 €)</t>
  </si>
  <si>
    <t>Denrées</t>
  </si>
  <si>
    <t xml:space="preserve">Fonctionnement de la filière </t>
  </si>
  <si>
    <t xml:space="preserve">Filière hébergement </t>
  </si>
  <si>
    <t>Activités spécifiques  (30 000,00 €)</t>
  </si>
  <si>
    <t>Aide à la restauration</t>
  </si>
  <si>
    <t>Fonds Social</t>
  </si>
  <si>
    <t>Fonds de Vie Lycéen</t>
  </si>
  <si>
    <t>CESC</t>
  </si>
  <si>
    <t>Aides aux élèves (4 600,00 €)</t>
  </si>
  <si>
    <t>Santé des élèves</t>
  </si>
  <si>
    <t>Infirmerie</t>
  </si>
  <si>
    <t>Développement appartenance établissement</t>
  </si>
  <si>
    <t>7083_Locations diverses</t>
  </si>
  <si>
    <t>70888_Autres produits annexes</t>
  </si>
  <si>
    <t xml:space="preserve">7588_Contribution entre services de l'établissement </t>
  </si>
  <si>
    <t xml:space="preserve">Maintenance  </t>
  </si>
  <si>
    <t>Travaux propriétaire</t>
  </si>
  <si>
    <t>Fonctionnement administratif</t>
  </si>
  <si>
    <t>Portes ouvertes</t>
  </si>
  <si>
    <t>7566_Contribution des établissements au groupement</t>
  </si>
  <si>
    <t>Agence comptable</t>
  </si>
  <si>
    <t>Service Employeur</t>
  </si>
  <si>
    <t>Opérations spécifiques</t>
  </si>
  <si>
    <t>Amortissements neutralisés</t>
  </si>
  <si>
    <t>777_Quote-part des subventions d'investissement virée au compte de résultat de l'exercice</t>
  </si>
  <si>
    <t>Fonctionnement administratif  (71 275,42 €)</t>
  </si>
  <si>
    <t>Fournitures</t>
  </si>
  <si>
    <t>Informatique</t>
  </si>
  <si>
    <t>Communications</t>
  </si>
  <si>
    <t>Transports</t>
  </si>
  <si>
    <t>Assurances</t>
  </si>
  <si>
    <t>Documentation</t>
  </si>
  <si>
    <t>Relations publiques</t>
  </si>
  <si>
    <t xml:space="preserve">Contributions mutualisations </t>
  </si>
  <si>
    <t xml:space="preserve">Services </t>
  </si>
  <si>
    <t>Politique d'équipement</t>
  </si>
  <si>
    <t>Achats de matériels</t>
  </si>
  <si>
    <t xml:space="preserve">Maintenance des bâtiments  (283 647,00 €)    </t>
  </si>
  <si>
    <t>Travaux entreprises extérieures (hors enveloppe région)</t>
  </si>
  <si>
    <t>Contrats de maintenance</t>
  </si>
  <si>
    <t>Sécurité</t>
  </si>
  <si>
    <t>Viabilisation</t>
  </si>
  <si>
    <t>Reprographie  (24 700,00 €)</t>
  </si>
  <si>
    <t xml:space="preserve">Locations  </t>
  </si>
  <si>
    <t>Consommables et entretien</t>
  </si>
  <si>
    <t>Papier</t>
  </si>
  <si>
    <t>Service Employeur des Contrats Aidés 41</t>
  </si>
  <si>
    <t>Amortissements réels</t>
  </si>
  <si>
    <t>COMPTES</t>
  </si>
  <si>
    <t>7062_Produits de la restauration scolaire et de l'hébergement</t>
  </si>
  <si>
    <t>7482_Contributions hors convention des entreprises et organismes</t>
  </si>
  <si>
    <t>Fournitures des repas  (188 062,73 €)</t>
  </si>
  <si>
    <t>Denrées et consommables</t>
  </si>
  <si>
    <t>Hébergement</t>
  </si>
  <si>
    <t xml:space="preserve">Fonctionnement du service (136 804,91 €)    </t>
  </si>
  <si>
    <t>Équipement</t>
  </si>
  <si>
    <t>Maintenance</t>
  </si>
  <si>
    <t>Charges exceptionnelles</t>
  </si>
  <si>
    <t xml:space="preserve">Travaux  </t>
  </si>
  <si>
    <t>Reversements  (110 619,24 €)</t>
  </si>
  <si>
    <t>Reversement Région</t>
  </si>
  <si>
    <t>Reversement Services Généraux</t>
  </si>
  <si>
    <t>Bourses nationales</t>
  </si>
  <si>
    <t>Bourses</t>
  </si>
  <si>
    <t>RESULTAT DETAILLE PAR SERVICE</t>
  </si>
  <si>
    <t>SECTION DE FONCTIONNEMENT</t>
  </si>
  <si>
    <t>OUVERTURES DE CREDITS</t>
  </si>
  <si>
    <t>PREVISIONS DE RECETTES</t>
  </si>
  <si>
    <t>Différence Recettes-Dépenses</t>
  </si>
  <si>
    <t>ACTIVITES PEDAGOGIQUES</t>
  </si>
  <si>
    <t>VIE DE L'ELEVE</t>
  </si>
  <si>
    <t>ADMINISTRATION ET LOGISTIQUE</t>
  </si>
  <si>
    <t>TOTAL SERVICES GENERAUX (1)</t>
  </si>
  <si>
    <t>RESTAURATION ET HEBERGEMENT</t>
  </si>
  <si>
    <t>BOURSES NATIONALES</t>
  </si>
  <si>
    <t>TOTAL SERVICES SPECIAUX (2)</t>
  </si>
  <si>
    <t>TOTAL section de fonctionnement (1) + (2)</t>
  </si>
  <si>
    <t>SECTION OPERATIONS EN CAPITAL</t>
  </si>
  <si>
    <t>OPERATIONS EN CAPITAL</t>
  </si>
  <si>
    <t>Résultat prévisionnel</t>
  </si>
  <si>
    <t>CAF ou IAF</t>
  </si>
  <si>
    <t>Réalisation de l'équilibre budgétaire</t>
  </si>
  <si>
    <t>Rappel de la section de fonctionnement</t>
  </si>
  <si>
    <t>Dépenses</t>
  </si>
  <si>
    <t>Recettes</t>
  </si>
  <si>
    <t>Section de Fonctionnement</t>
  </si>
  <si>
    <t>Tableau prévisionnel de financement</t>
  </si>
  <si>
    <t>Emplois</t>
  </si>
  <si>
    <t>Ressources</t>
  </si>
  <si>
    <t>Opérations d'investissement</t>
  </si>
  <si>
    <t>Total</t>
  </si>
  <si>
    <t>Montant du fonds de roulement</t>
  </si>
  <si>
    <t>Montant au dernier compte financier</t>
  </si>
  <si>
    <t>Prélèvements déjà autorisés</t>
  </si>
  <si>
    <t>Prélèvement proposé</t>
  </si>
  <si>
    <t xml:space="preserve">FDR estimé </t>
  </si>
  <si>
    <t>Montant au dernier compte financier (Intégration Stocks )</t>
  </si>
  <si>
    <t>TOTAL 7442 Subvention de fonctionnement</t>
  </si>
  <si>
    <t>Total 7588</t>
  </si>
  <si>
    <t>Total 6588</t>
  </si>
  <si>
    <t>Différence</t>
  </si>
  <si>
    <t>Elèves clients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</si>
</sst>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&quot;   &quot;;\-#,##0.00&quot;   &quot;;&quot; -&quot;00&quot;   &quot;;@\ "/>
    <numFmt numFmtId="165" formatCode="#,##0.00\ [$€-40C];[Red]\-#,##0.00\ [$€-40C]"/>
    <numFmt numFmtId="166" formatCode="#,##0.00\ ;[Red]\-#,##0.00\ "/>
    <numFmt numFmtId="167" formatCode="#,##0.00\ ;\-#,##0.00\ "/>
    <numFmt numFmtId="168" formatCode="#,##0.00&quot;  &quot;;[Red]\-#,##0.00&quot;  &quot;"/>
    <numFmt numFmtId="169" formatCode="#,##0.00&quot;  &quot;"/>
  </numFmts>
  <fonts count="55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i/>
      <sz val="72"/>
      <name val="Comic Sans MS"/>
      <family val="4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0"/>
      <color indexed="26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b/>
      <sz val="20"/>
      <color indexed="8"/>
      <name val="Arial"/>
      <family val="2"/>
    </font>
    <font>
      <b/>
      <sz val="20"/>
      <color indexed="10"/>
      <name val="Calibri"/>
      <family val="2"/>
    </font>
    <font>
      <sz val="20"/>
      <color indexed="8"/>
      <name val="Arial"/>
      <family val="2"/>
    </font>
    <font>
      <b/>
      <i/>
      <u val="single"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0" borderId="0" applyBorder="0" applyProtection="0">
      <alignment/>
    </xf>
    <xf numFmtId="0" fontId="2" fillId="0" borderId="0" applyBorder="0" applyProtection="0">
      <alignment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165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165" fontId="1" fillId="0" borderId="11" xfId="0" applyNumberFormat="1" applyFont="1" applyBorder="1" applyAlignment="1">
      <alignment vertical="top"/>
    </xf>
    <xf numFmtId="165" fontId="5" fillId="33" borderId="11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textRotation="85"/>
    </xf>
    <xf numFmtId="165" fontId="5" fillId="33" borderId="11" xfId="0" applyNumberFormat="1" applyFont="1" applyFill="1" applyBorder="1" applyAlignment="1">
      <alignment vertical="top" wrapText="1"/>
    </xf>
    <xf numFmtId="165" fontId="9" fillId="33" borderId="12" xfId="0" applyNumberFormat="1" applyFont="1" applyFill="1" applyBorder="1" applyAlignment="1">
      <alignment vertical="top" wrapText="1"/>
    </xf>
    <xf numFmtId="165" fontId="0" fillId="0" borderId="10" xfId="0" applyNumberFormat="1" applyBorder="1" applyAlignment="1">
      <alignment vertical="top"/>
    </xf>
    <xf numFmtId="165" fontId="5" fillId="33" borderId="10" xfId="0" applyNumberFormat="1" applyFont="1" applyFill="1" applyBorder="1" applyAlignment="1">
      <alignment vertical="top"/>
    </xf>
    <xf numFmtId="165" fontId="5" fillId="33" borderId="12" xfId="0" applyNumberFormat="1" applyFont="1" applyFill="1" applyBorder="1" applyAlignment="1">
      <alignment vertical="top"/>
    </xf>
    <xf numFmtId="165" fontId="9" fillId="33" borderId="12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center" textRotation="85"/>
    </xf>
    <xf numFmtId="165" fontId="5" fillId="33" borderId="12" xfId="0" applyNumberFormat="1" applyFont="1" applyFill="1" applyBorder="1" applyAlignment="1">
      <alignment vertical="top" wrapText="1"/>
    </xf>
    <xf numFmtId="0" fontId="2" fillId="0" borderId="0" xfId="51" applyNumberFormat="1" applyFont="1" applyFill="1" applyBorder="1" applyAlignment="1" applyProtection="1">
      <alignment vertical="center" wrapText="1"/>
      <protection/>
    </xf>
    <xf numFmtId="0" fontId="16" fillId="0" borderId="13" xfId="51" applyNumberFormat="1" applyFont="1" applyFill="1" applyBorder="1" applyAlignment="1" applyProtection="1">
      <alignment vertical="center" wrapText="1"/>
      <protection/>
    </xf>
    <xf numFmtId="0" fontId="15" fillId="33" borderId="13" xfId="51" applyNumberFormat="1" applyFont="1" applyFill="1" applyBorder="1" applyAlignment="1" applyProtection="1">
      <alignment vertical="center" wrapText="1"/>
      <protection/>
    </xf>
    <xf numFmtId="0" fontId="2" fillId="33" borderId="0" xfId="51" applyNumberFormat="1" applyFont="1" applyFill="1" applyBorder="1" applyAlignment="1" applyProtection="1">
      <alignment vertical="center" wrapText="1"/>
      <protection/>
    </xf>
    <xf numFmtId="0" fontId="18" fillId="34" borderId="13" xfId="51" applyNumberFormat="1" applyFont="1" applyFill="1" applyBorder="1" applyAlignment="1" applyProtection="1">
      <alignment vertical="center" wrapText="1"/>
      <protection/>
    </xf>
    <xf numFmtId="0" fontId="2" fillId="34" borderId="0" xfId="51" applyNumberFormat="1" applyFont="1" applyFill="1" applyBorder="1" applyAlignment="1" applyProtection="1">
      <alignment vertical="center" wrapText="1"/>
      <protection/>
    </xf>
    <xf numFmtId="0" fontId="2" fillId="35" borderId="0" xfId="51" applyNumberFormat="1" applyFont="1" applyFill="1" applyBorder="1" applyAlignment="1" applyProtection="1">
      <alignment vertical="center" wrapText="1"/>
      <protection/>
    </xf>
    <xf numFmtId="0" fontId="15" fillId="0" borderId="13" xfId="51" applyNumberFormat="1" applyFont="1" applyFill="1" applyBorder="1" applyAlignment="1" applyProtection="1">
      <alignment vertical="center" wrapText="1"/>
      <protection/>
    </xf>
    <xf numFmtId="168" fontId="18" fillId="36" borderId="13" xfId="46" applyNumberFormat="1" applyFont="1" applyFill="1" applyBorder="1" applyAlignment="1" applyProtection="1">
      <alignment horizontal="right" vertical="center" wrapText="1"/>
      <protection/>
    </xf>
    <xf numFmtId="168" fontId="18" fillId="35" borderId="13" xfId="46" applyNumberFormat="1" applyFont="1" applyFill="1" applyBorder="1" applyAlignment="1" applyProtection="1">
      <alignment horizontal="right" vertical="center" wrapText="1"/>
      <protection/>
    </xf>
    <xf numFmtId="4" fontId="16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50" applyNumberFormat="1" applyFill="1" applyBorder="1" applyAlignment="1" applyProtection="1">
      <alignment vertical="center"/>
      <protection/>
    </xf>
    <xf numFmtId="0" fontId="2" fillId="37" borderId="0" xfId="51" applyNumberFormat="1" applyFont="1" applyFill="1" applyBorder="1" applyAlignment="1" applyProtection="1">
      <alignment vertical="center" wrapText="1"/>
      <protection/>
    </xf>
    <xf numFmtId="4" fontId="17" fillId="0" borderId="0" xfId="51" applyNumberFormat="1" applyFont="1" applyFill="1" applyBorder="1" applyAlignment="1" applyProtection="1">
      <alignment horizontal="center" vertical="center" wrapText="1"/>
      <protection/>
    </xf>
    <xf numFmtId="0" fontId="16" fillId="0" borderId="14" xfId="50" applyNumberFormat="1" applyFont="1" applyFill="1" applyBorder="1" applyAlignment="1" applyProtection="1">
      <alignment vertical="center"/>
      <protection/>
    </xf>
    <xf numFmtId="0" fontId="15" fillId="0" borderId="12" xfId="50" applyNumberFormat="1" applyFont="1" applyFill="1" applyBorder="1" applyAlignment="1" applyProtection="1">
      <alignment horizontal="center" vertical="center"/>
      <protection/>
    </xf>
    <xf numFmtId="0" fontId="15" fillId="0" borderId="15" xfId="50" applyNumberFormat="1" applyFont="1" applyFill="1" applyBorder="1" applyAlignment="1" applyProtection="1">
      <alignment horizontal="center" vertical="center"/>
      <protection/>
    </xf>
    <xf numFmtId="0" fontId="15" fillId="38" borderId="16" xfId="50" applyNumberFormat="1" applyFont="1" applyFill="1" applyBorder="1" applyAlignment="1" applyProtection="1">
      <alignment vertical="center"/>
      <protection/>
    </xf>
    <xf numFmtId="164" fontId="16" fillId="38" borderId="10" xfId="50" applyNumberFormat="1" applyFont="1" applyFill="1" applyBorder="1" applyAlignment="1" applyProtection="1">
      <alignment vertical="center"/>
      <protection/>
    </xf>
    <xf numFmtId="4" fontId="16" fillId="37" borderId="0" xfId="51" applyNumberFormat="1" applyFont="1" applyFill="1" applyBorder="1" applyAlignment="1" applyProtection="1">
      <alignment horizontal="center" vertical="center" wrapText="1"/>
      <protection/>
    </xf>
    <xf numFmtId="0" fontId="16" fillId="0" borderId="0" xfId="50" applyNumberFormat="1" applyFont="1" applyFill="1" applyBorder="1" applyAlignment="1" applyProtection="1">
      <alignment vertical="center"/>
      <protection/>
    </xf>
    <xf numFmtId="166" fontId="16" fillId="0" borderId="0" xfId="50" applyNumberFormat="1" applyFont="1" applyFill="1" applyBorder="1" applyAlignment="1" applyProtection="1">
      <alignment vertical="center"/>
      <protection/>
    </xf>
    <xf numFmtId="0" fontId="19" fillId="39" borderId="16" xfId="50" applyNumberFormat="1" applyFont="1" applyFill="1" applyBorder="1" applyAlignment="1" applyProtection="1">
      <alignment vertical="center"/>
      <protection/>
    </xf>
    <xf numFmtId="169" fontId="16" fillId="39" borderId="10" xfId="50" applyNumberFormat="1" applyFont="1" applyFill="1" applyBorder="1" applyAlignment="1" applyProtection="1">
      <alignment vertical="center"/>
      <protection/>
    </xf>
    <xf numFmtId="0" fontId="19" fillId="40" borderId="16" xfId="50" applyNumberFormat="1" applyFont="1" applyFill="1" applyBorder="1" applyAlignment="1" applyProtection="1">
      <alignment vertical="center"/>
      <protection/>
    </xf>
    <xf numFmtId="169" fontId="16" fillId="40" borderId="10" xfId="50" applyNumberFormat="1" applyFont="1" applyFill="1" applyBorder="1" applyAlignment="1" applyProtection="1">
      <alignment vertical="center"/>
      <protection/>
    </xf>
    <xf numFmtId="0" fontId="15" fillId="40" borderId="17" xfId="50" applyNumberFormat="1" applyFont="1" applyFill="1" applyBorder="1" applyAlignment="1" applyProtection="1">
      <alignment vertical="center"/>
      <protection/>
    </xf>
    <xf numFmtId="169" fontId="16" fillId="40" borderId="18" xfId="50" applyNumberFormat="1" applyFont="1" applyFill="1" applyBorder="1" applyAlignment="1" applyProtection="1">
      <alignment vertical="center"/>
      <protection/>
    </xf>
    <xf numFmtId="0" fontId="15" fillId="0" borderId="19" xfId="50" applyNumberFormat="1" applyFont="1" applyFill="1" applyBorder="1" applyAlignment="1" applyProtection="1">
      <alignment horizontal="right" vertical="center"/>
      <protection/>
    </xf>
    <xf numFmtId="169" fontId="15" fillId="0" borderId="20" xfId="50" applyNumberFormat="1" applyFont="1" applyFill="1" applyBorder="1" applyAlignment="1" applyProtection="1">
      <alignment horizontal="right" vertical="center"/>
      <protection/>
    </xf>
    <xf numFmtId="0" fontId="15" fillId="0" borderId="21" xfId="50" applyNumberFormat="1" applyFont="1" applyFill="1" applyBorder="1" applyAlignment="1" applyProtection="1">
      <alignment vertical="center"/>
      <protection/>
    </xf>
    <xf numFmtId="0" fontId="15" fillId="0" borderId="22" xfId="50" applyNumberFormat="1" applyFont="1" applyFill="1" applyBorder="1" applyAlignment="1" applyProtection="1">
      <alignment vertical="center"/>
      <protection/>
    </xf>
    <xf numFmtId="0" fontId="15" fillId="0" borderId="23" xfId="50" applyNumberFormat="1" applyFont="1" applyFill="1" applyBorder="1" applyAlignment="1" applyProtection="1">
      <alignment vertical="center"/>
      <protection/>
    </xf>
    <xf numFmtId="169" fontId="16" fillId="0" borderId="24" xfId="50" applyNumberFormat="1" applyFont="1" applyFill="1" applyBorder="1" applyAlignment="1" applyProtection="1">
      <alignment horizontal="right" vertical="center"/>
      <protection locked="0"/>
    </xf>
    <xf numFmtId="169" fontId="16" fillId="0" borderId="18" xfId="50" applyNumberFormat="1" applyFont="1" applyFill="1" applyBorder="1" applyAlignment="1" applyProtection="1">
      <alignment horizontal="right" vertical="center"/>
      <protection locked="0"/>
    </xf>
    <xf numFmtId="169" fontId="16" fillId="0" borderId="25" xfId="50" applyNumberFormat="1" applyFont="1" applyFill="1" applyBorder="1" applyAlignment="1" applyProtection="1">
      <alignment horizontal="right" vertical="center"/>
      <protection/>
    </xf>
    <xf numFmtId="169" fontId="16" fillId="0" borderId="26" xfId="50" applyNumberFormat="1" applyFont="1" applyFill="1" applyBorder="1" applyAlignment="1" applyProtection="1">
      <alignment horizontal="right" vertical="center"/>
      <protection/>
    </xf>
    <xf numFmtId="0" fontId="6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textRotation="85"/>
    </xf>
    <xf numFmtId="165" fontId="0" fillId="0" borderId="0" xfId="0" applyNumberFormat="1" applyAlignment="1">
      <alignment/>
    </xf>
    <xf numFmtId="0" fontId="3" fillId="0" borderId="28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left" vertical="top"/>
    </xf>
    <xf numFmtId="165" fontId="7" fillId="0" borderId="10" xfId="0" applyNumberFormat="1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left" vertical="top" wrapText="1"/>
    </xf>
    <xf numFmtId="165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165" fontId="5" fillId="33" borderId="11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/>
    </xf>
    <xf numFmtId="165" fontId="5" fillId="33" borderId="29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165" fontId="9" fillId="33" borderId="12" xfId="0" applyNumberFormat="1" applyFont="1" applyFill="1" applyBorder="1" applyAlignment="1">
      <alignment vertical="top" wrapText="1"/>
    </xf>
    <xf numFmtId="165" fontId="8" fillId="0" borderId="10" xfId="0" applyNumberFormat="1" applyFont="1" applyBorder="1" applyAlignment="1">
      <alignment horizontal="center" vertical="center" textRotation="180"/>
    </xf>
    <xf numFmtId="165" fontId="5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horizontal="center" vertical="center" textRotation="255"/>
    </xf>
    <xf numFmtId="0" fontId="11" fillId="33" borderId="10" xfId="0" applyFont="1" applyFill="1" applyBorder="1" applyAlignment="1">
      <alignment horizontal="center" vertical="center" textRotation="255"/>
    </xf>
    <xf numFmtId="0" fontId="1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horizontal="center" vertical="center" textRotation="255"/>
    </xf>
    <xf numFmtId="165" fontId="13" fillId="0" borderId="10" xfId="0" applyNumberFormat="1" applyFont="1" applyFill="1" applyBorder="1" applyAlignment="1">
      <alignment horizontal="center" vertical="center" textRotation="180"/>
    </xf>
    <xf numFmtId="165" fontId="14" fillId="0" borderId="10" xfId="0" applyNumberFormat="1" applyFont="1" applyBorder="1" applyAlignment="1">
      <alignment horizontal="center" vertical="center" textRotation="180"/>
    </xf>
    <xf numFmtId="0" fontId="15" fillId="38" borderId="13" xfId="51" applyNumberFormat="1" applyFont="1" applyFill="1" applyBorder="1" applyAlignment="1" applyProtection="1">
      <alignment horizontal="center" vertical="center" wrapText="1"/>
      <protection/>
    </xf>
    <xf numFmtId="0" fontId="16" fillId="39" borderId="13" xfId="51" applyNumberFormat="1" applyFont="1" applyFill="1" applyBorder="1" applyAlignment="1" applyProtection="1">
      <alignment horizontal="center" vertical="center" wrapText="1"/>
      <protection/>
    </xf>
    <xf numFmtId="0" fontId="15" fillId="0" borderId="13" xfId="51" applyNumberFormat="1" applyFont="1" applyFill="1" applyBorder="1" applyAlignment="1" applyProtection="1">
      <alignment horizontal="center" vertical="center" wrapText="1"/>
      <protection/>
    </xf>
    <xf numFmtId="0" fontId="16" fillId="0" borderId="13" xfId="51" applyNumberFormat="1" applyFont="1" applyFill="1" applyBorder="1" applyAlignment="1" applyProtection="1">
      <alignment horizontal="center" vertical="center" wrapText="1"/>
      <protection/>
    </xf>
    <xf numFmtId="4" fontId="16" fillId="0" borderId="13" xfId="51" applyNumberFormat="1" applyFont="1" applyFill="1" applyBorder="1" applyAlignment="1" applyProtection="1">
      <alignment horizontal="center" vertical="center" wrapText="1"/>
      <protection/>
    </xf>
    <xf numFmtId="166" fontId="16" fillId="0" borderId="13" xfId="51" applyNumberFormat="1" applyFont="1" applyFill="1" applyBorder="1" applyAlignment="1" applyProtection="1">
      <alignment horizontal="center" vertical="center" wrapText="1"/>
      <protection/>
    </xf>
    <xf numFmtId="4" fontId="15" fillId="33" borderId="13" xfId="51" applyNumberFormat="1" applyFont="1" applyFill="1" applyBorder="1" applyAlignment="1" applyProtection="1">
      <alignment horizontal="center" vertical="center" wrapText="1"/>
      <protection/>
    </xf>
    <xf numFmtId="166" fontId="16" fillId="33" borderId="13" xfId="51" applyNumberFormat="1" applyFont="1" applyFill="1" applyBorder="1" applyAlignment="1" applyProtection="1">
      <alignment horizontal="center" vertical="center" wrapText="1"/>
      <protection/>
    </xf>
    <xf numFmtId="166" fontId="17" fillId="0" borderId="13" xfId="51" applyNumberFormat="1" applyFont="1" applyFill="1" applyBorder="1" applyAlignment="1" applyProtection="1">
      <alignment horizontal="center" vertical="center" wrapText="1"/>
      <protection/>
    </xf>
    <xf numFmtId="167" fontId="16" fillId="33" borderId="13" xfId="51" applyNumberFormat="1" applyFont="1" applyFill="1" applyBorder="1" applyAlignment="1" applyProtection="1">
      <alignment horizontal="center" vertical="center" wrapText="1"/>
      <protection/>
    </xf>
    <xf numFmtId="4" fontId="15" fillId="34" borderId="13" xfId="51" applyNumberFormat="1" applyFont="1" applyFill="1" applyBorder="1" applyAlignment="1" applyProtection="1">
      <alignment horizontal="center" vertical="center" wrapText="1"/>
      <protection/>
    </xf>
    <xf numFmtId="166" fontId="19" fillId="34" borderId="13" xfId="51" applyNumberFormat="1" applyFont="1" applyFill="1" applyBorder="1" applyAlignment="1" applyProtection="1">
      <alignment horizontal="center" vertical="center" wrapText="1"/>
      <protection/>
    </xf>
    <xf numFmtId="0" fontId="16" fillId="35" borderId="13" xfId="51" applyNumberFormat="1" applyFont="1" applyFill="1" applyBorder="1" applyAlignment="1" applyProtection="1">
      <alignment horizontal="center" vertical="center" wrapText="1"/>
      <protection/>
    </xf>
    <xf numFmtId="0" fontId="20" fillId="36" borderId="13" xfId="50" applyNumberFormat="1" applyFont="1" applyFill="1" applyBorder="1" applyAlignment="1" applyProtection="1">
      <alignment horizontal="center" vertical="center" wrapText="1"/>
      <protection/>
    </xf>
    <xf numFmtId="0" fontId="20" fillId="35" borderId="13" xfId="50" applyNumberFormat="1" applyFont="1" applyFill="1" applyBorder="1" applyAlignment="1" applyProtection="1">
      <alignment horizontal="center" vertical="center" wrapText="1"/>
      <protection/>
    </xf>
    <xf numFmtId="0" fontId="21" fillId="38" borderId="13" xfId="50" applyNumberFormat="1" applyFont="1" applyFill="1" applyBorder="1" applyAlignment="1" applyProtection="1">
      <alignment horizontal="center" vertical="center"/>
      <protection/>
    </xf>
    <xf numFmtId="0" fontId="15" fillId="38" borderId="30" xfId="50" applyNumberFormat="1" applyFont="1" applyFill="1" applyBorder="1" applyAlignment="1" applyProtection="1">
      <alignment horizontal="center" vertical="center"/>
      <protection/>
    </xf>
    <xf numFmtId="0" fontId="15" fillId="0" borderId="15" xfId="50" applyNumberFormat="1" applyFont="1" applyFill="1" applyBorder="1" applyAlignment="1" applyProtection="1">
      <alignment horizontal="center" vertical="center"/>
      <protection/>
    </xf>
    <xf numFmtId="164" fontId="16" fillId="38" borderId="31" xfId="50" applyNumberFormat="1" applyFont="1" applyFill="1" applyBorder="1" applyAlignment="1" applyProtection="1">
      <alignment horizontal="center" vertical="center"/>
      <protection/>
    </xf>
    <xf numFmtId="169" fontId="16" fillId="40" borderId="26" xfId="50" applyNumberFormat="1" applyFont="1" applyFill="1" applyBorder="1" applyAlignment="1" applyProtection="1">
      <alignment horizontal="right" vertical="center"/>
      <protection/>
    </xf>
    <xf numFmtId="169" fontId="15" fillId="0" borderId="32" xfId="50" applyNumberFormat="1" applyFont="1" applyFill="1" applyBorder="1" applyAlignment="1" applyProtection="1">
      <alignment horizontal="right" vertical="center"/>
      <protection/>
    </xf>
    <xf numFmtId="0" fontId="15" fillId="36" borderId="30" xfId="50" applyNumberFormat="1" applyFont="1" applyFill="1" applyBorder="1" applyAlignment="1" applyProtection="1">
      <alignment horizontal="center" vertical="center"/>
      <protection/>
    </xf>
    <xf numFmtId="0" fontId="15" fillId="40" borderId="17" xfId="50" applyNumberFormat="1" applyFont="1" applyFill="1" applyBorder="1" applyAlignment="1" applyProtection="1">
      <alignment horizontal="right" vertical="center"/>
      <protection/>
    </xf>
    <xf numFmtId="166" fontId="15" fillId="40" borderId="26" xfId="50" applyNumberFormat="1" applyFont="1" applyFill="1" applyBorder="1" applyAlignment="1" applyProtection="1">
      <alignment horizontal="center" vertical="center"/>
      <protection/>
    </xf>
    <xf numFmtId="0" fontId="15" fillId="0" borderId="30" xfId="50" applyNumberFormat="1" applyFont="1" applyFill="1" applyBorder="1" applyAlignment="1" applyProtection="1">
      <alignment horizontal="center" vertical="center"/>
      <protection/>
    </xf>
    <xf numFmtId="169" fontId="16" fillId="39" borderId="31" xfId="50" applyNumberFormat="1" applyFont="1" applyFill="1" applyBorder="1" applyAlignment="1" applyProtection="1">
      <alignment horizontal="right" vertical="center"/>
      <protection/>
    </xf>
    <xf numFmtId="169" fontId="16" fillId="40" borderId="31" xfId="5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_budget avec CAF" xfId="46"/>
    <cellStyle name="Currency" xfId="47"/>
    <cellStyle name="Currency [0]" xfId="48"/>
    <cellStyle name="Neutre" xfId="49"/>
    <cellStyle name="Normal_budget avec CAF" xfId="50"/>
    <cellStyle name="Normal_Wbudget en format RCBC 2009 pj cahier des charges mars 2010 V3 0803201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2:J35"/>
  <sheetViews>
    <sheetView zoomScale="105" zoomScaleNormal="105" zoomScalePageLayoutView="0" workbookViewId="0" topLeftCell="A1">
      <selection activeCell="F41" sqref="F41"/>
    </sheetView>
  </sheetViews>
  <sheetFormatPr defaultColWidth="11.7109375" defaultRowHeight="12.75"/>
  <cols>
    <col min="1" max="1" width="11.7109375" style="0" customWidth="1"/>
    <col min="2" max="2" width="12.8515625" style="0" customWidth="1"/>
    <col min="3" max="4" width="11.7109375" style="0" customWidth="1"/>
    <col min="5" max="5" width="9.00390625" style="0" customWidth="1"/>
    <col min="6" max="7" width="11.7109375" style="0" customWidth="1"/>
    <col min="8" max="8" width="21.140625" style="0" customWidth="1"/>
    <col min="9" max="9" width="7.00390625" style="0" customWidth="1"/>
  </cols>
  <sheetData>
    <row r="12" spans="2:10" ht="12.75" customHeight="1">
      <c r="B12" s="67" t="s">
        <v>0</v>
      </c>
      <c r="C12" s="67"/>
      <c r="D12" s="67"/>
      <c r="E12" s="67"/>
      <c r="F12" s="67"/>
      <c r="G12" s="67"/>
      <c r="H12" s="67"/>
      <c r="I12" s="67"/>
      <c r="J12" s="67"/>
    </row>
    <row r="13" spans="2:10" ht="12.75">
      <c r="B13" s="67"/>
      <c r="C13" s="67"/>
      <c r="D13" s="67"/>
      <c r="E13" s="67"/>
      <c r="F13" s="67"/>
      <c r="G13" s="67"/>
      <c r="H13" s="67"/>
      <c r="I13" s="67"/>
      <c r="J13" s="67"/>
    </row>
    <row r="14" spans="2:10" ht="12.75">
      <c r="B14" s="67"/>
      <c r="C14" s="67"/>
      <c r="D14" s="67"/>
      <c r="E14" s="67"/>
      <c r="F14" s="67"/>
      <c r="G14" s="67"/>
      <c r="H14" s="67"/>
      <c r="I14" s="67"/>
      <c r="J14" s="67"/>
    </row>
    <row r="15" spans="2:10" ht="12.75">
      <c r="B15" s="67"/>
      <c r="C15" s="67"/>
      <c r="D15" s="67"/>
      <c r="E15" s="67"/>
      <c r="F15" s="67"/>
      <c r="G15" s="67"/>
      <c r="H15" s="67"/>
      <c r="I15" s="67"/>
      <c r="J15" s="67"/>
    </row>
    <row r="16" spans="2:10" ht="12.75">
      <c r="B16" s="67"/>
      <c r="C16" s="67"/>
      <c r="D16" s="67"/>
      <c r="E16" s="67"/>
      <c r="F16" s="67"/>
      <c r="G16" s="67"/>
      <c r="H16" s="67"/>
      <c r="I16" s="67"/>
      <c r="J16" s="67"/>
    </row>
    <row r="17" spans="2:10" ht="12.75">
      <c r="B17" s="67"/>
      <c r="C17" s="67"/>
      <c r="D17" s="67"/>
      <c r="E17" s="67"/>
      <c r="F17" s="67"/>
      <c r="G17" s="67"/>
      <c r="H17" s="67"/>
      <c r="I17" s="67"/>
      <c r="J17" s="67"/>
    </row>
    <row r="18" spans="2:10" ht="12.75">
      <c r="B18" s="67"/>
      <c r="C18" s="67"/>
      <c r="D18" s="67"/>
      <c r="E18" s="67"/>
      <c r="F18" s="67"/>
      <c r="G18" s="67"/>
      <c r="H18" s="67"/>
      <c r="I18" s="67"/>
      <c r="J18" s="67"/>
    </row>
    <row r="19" spans="2:10" ht="12.75">
      <c r="B19" s="67"/>
      <c r="C19" s="67"/>
      <c r="D19" s="67"/>
      <c r="E19" s="67"/>
      <c r="F19" s="67"/>
      <c r="G19" s="67"/>
      <c r="H19" s="67"/>
      <c r="I19" s="67"/>
      <c r="J19" s="67"/>
    </row>
    <row r="20" spans="2:10" ht="12.75">
      <c r="B20" s="67"/>
      <c r="C20" s="67"/>
      <c r="D20" s="67"/>
      <c r="E20" s="67"/>
      <c r="F20" s="67"/>
      <c r="G20" s="67"/>
      <c r="H20" s="67"/>
      <c r="I20" s="67"/>
      <c r="J20" s="67"/>
    </row>
    <row r="21" spans="2:10" ht="12.75">
      <c r="B21" s="67"/>
      <c r="C21" s="67"/>
      <c r="D21" s="67"/>
      <c r="E21" s="67"/>
      <c r="F21" s="67"/>
      <c r="G21" s="67"/>
      <c r="H21" s="67"/>
      <c r="I21" s="67"/>
      <c r="J21" s="67"/>
    </row>
    <row r="22" spans="2:10" ht="12.75">
      <c r="B22" s="67"/>
      <c r="C22" s="67"/>
      <c r="D22" s="67"/>
      <c r="E22" s="67"/>
      <c r="F22" s="67"/>
      <c r="G22" s="67"/>
      <c r="H22" s="67"/>
      <c r="I22" s="67"/>
      <c r="J22" s="67"/>
    </row>
    <row r="23" spans="2:10" ht="12.75">
      <c r="B23" s="67"/>
      <c r="C23" s="67"/>
      <c r="D23" s="67"/>
      <c r="E23" s="67"/>
      <c r="F23" s="67"/>
      <c r="G23" s="67"/>
      <c r="H23" s="67"/>
      <c r="I23" s="67"/>
      <c r="J23" s="67"/>
    </row>
    <row r="24" spans="2:10" ht="12.75">
      <c r="B24" s="67"/>
      <c r="C24" s="67"/>
      <c r="D24" s="67"/>
      <c r="E24" s="67"/>
      <c r="F24" s="67"/>
      <c r="G24" s="67"/>
      <c r="H24" s="67"/>
      <c r="I24" s="67"/>
      <c r="J24" s="67"/>
    </row>
    <row r="25" spans="2:10" ht="12.75">
      <c r="B25" s="67"/>
      <c r="C25" s="67"/>
      <c r="D25" s="67"/>
      <c r="E25" s="67"/>
      <c r="F25" s="67"/>
      <c r="G25" s="67"/>
      <c r="H25" s="67"/>
      <c r="I25" s="67"/>
      <c r="J25" s="67"/>
    </row>
    <row r="26" spans="2:10" ht="12.75">
      <c r="B26" s="67"/>
      <c r="C26" s="67"/>
      <c r="D26" s="67"/>
      <c r="E26" s="67"/>
      <c r="F26" s="67"/>
      <c r="G26" s="67"/>
      <c r="H26" s="67"/>
      <c r="I26" s="67"/>
      <c r="J26" s="67"/>
    </row>
    <row r="27" spans="2:10" ht="12.75">
      <c r="B27" s="67"/>
      <c r="C27" s="67"/>
      <c r="D27" s="67"/>
      <c r="E27" s="67"/>
      <c r="F27" s="67"/>
      <c r="G27" s="67"/>
      <c r="H27" s="67"/>
      <c r="I27" s="67"/>
      <c r="J27" s="67"/>
    </row>
    <row r="28" spans="2:10" ht="12.75">
      <c r="B28" s="67"/>
      <c r="C28" s="67"/>
      <c r="D28" s="67"/>
      <c r="E28" s="67"/>
      <c r="F28" s="67"/>
      <c r="G28" s="67"/>
      <c r="H28" s="67"/>
      <c r="I28" s="67"/>
      <c r="J28" s="67"/>
    </row>
    <row r="29" spans="2:10" ht="12.75">
      <c r="B29" s="67"/>
      <c r="C29" s="67"/>
      <c r="D29" s="67"/>
      <c r="E29" s="67"/>
      <c r="F29" s="67"/>
      <c r="G29" s="67"/>
      <c r="H29" s="67"/>
      <c r="I29" s="67"/>
      <c r="J29" s="67"/>
    </row>
    <row r="30" spans="2:10" ht="12.75">
      <c r="B30" s="67"/>
      <c r="C30" s="67"/>
      <c r="D30" s="67"/>
      <c r="E30" s="67"/>
      <c r="F30" s="67"/>
      <c r="G30" s="67"/>
      <c r="H30" s="67"/>
      <c r="I30" s="67"/>
      <c r="J30" s="67"/>
    </row>
    <row r="31" spans="2:10" ht="12.75">
      <c r="B31" s="67"/>
      <c r="C31" s="67"/>
      <c r="D31" s="67"/>
      <c r="E31" s="67"/>
      <c r="F31" s="67"/>
      <c r="G31" s="67"/>
      <c r="H31" s="67"/>
      <c r="I31" s="67"/>
      <c r="J31" s="67"/>
    </row>
    <row r="32" spans="2:10" ht="12.75">
      <c r="B32" s="67"/>
      <c r="C32" s="67"/>
      <c r="D32" s="67"/>
      <c r="E32" s="67"/>
      <c r="F32" s="67"/>
      <c r="G32" s="67"/>
      <c r="H32" s="67"/>
      <c r="I32" s="67"/>
      <c r="J32" s="67"/>
    </row>
    <row r="33" spans="2:10" ht="12.75">
      <c r="B33" s="67"/>
      <c r="C33" s="67"/>
      <c r="D33" s="67"/>
      <c r="E33" s="67"/>
      <c r="F33" s="67"/>
      <c r="G33" s="67"/>
      <c r="H33" s="67"/>
      <c r="I33" s="67"/>
      <c r="J33" s="67"/>
    </row>
    <row r="34" ht="22.5" customHeight="1"/>
    <row r="35" spans="3:9" ht="17.25">
      <c r="C35" s="68" t="s">
        <v>1</v>
      </c>
      <c r="D35" s="68"/>
      <c r="E35" s="68"/>
      <c r="F35" s="68"/>
      <c r="G35" s="68"/>
      <c r="H35" s="68"/>
      <c r="I35" s="68"/>
    </row>
  </sheetData>
  <sheetProtection selectLockedCells="1" selectUnlockedCells="1"/>
  <mergeCells count="2">
    <mergeCell ref="B12:J33"/>
    <mergeCell ref="C35:I35"/>
  </mergeCells>
  <printOptions/>
  <pageMargins left="0.7875" right="0.7875" top="0.5118055555555555" bottom="0.2361111111111111" header="0.5118055555555555" footer="0.5118055555555555"/>
  <pageSetup horizontalDpi="300" verticalDpi="300" orientation="portrait" paperSize="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67"/>
  <sheetViews>
    <sheetView zoomScale="105" zoomScaleNormal="105" zoomScalePageLayoutView="0" workbookViewId="0" topLeftCell="A25">
      <selection activeCell="G11" sqref="G11"/>
    </sheetView>
  </sheetViews>
  <sheetFormatPr defaultColWidth="11.7109375" defaultRowHeight="12.75"/>
  <cols>
    <col min="1" max="1" width="4.00390625" style="1" customWidth="1"/>
    <col min="2" max="2" width="40.8515625" style="2" customWidth="1"/>
    <col min="3" max="3" width="32.140625" style="1" customWidth="1"/>
    <col min="4" max="4" width="45.28125" style="3" customWidth="1"/>
    <col min="5" max="5" width="12.7109375" style="3" customWidth="1"/>
    <col min="6" max="6" width="9.00390625" style="1" customWidth="1"/>
    <col min="7" max="244" width="11.7109375" style="1" customWidth="1"/>
  </cols>
  <sheetData>
    <row r="1" spans="1:253" s="5" customFormat="1" ht="12.75">
      <c r="A1" s="69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IK1"/>
      <c r="IL1"/>
      <c r="IM1"/>
      <c r="IN1"/>
      <c r="IO1"/>
      <c r="IP1"/>
      <c r="IQ1"/>
      <c r="IR1"/>
      <c r="IS1"/>
    </row>
    <row r="2" spans="1:253" s="5" customFormat="1" ht="12.75">
      <c r="A2" s="69"/>
      <c r="B2" s="70" t="s">
        <v>8</v>
      </c>
      <c r="C2" s="70" t="s">
        <v>8</v>
      </c>
      <c r="D2" s="7" t="s">
        <v>9</v>
      </c>
      <c r="E2" s="8">
        <v>74946.58</v>
      </c>
      <c r="F2" s="71">
        <f>SUM(E2:E35)</f>
        <v>497445.58</v>
      </c>
      <c r="IK2"/>
      <c r="IL2"/>
      <c r="IM2"/>
      <c r="IN2"/>
      <c r="IO2"/>
      <c r="IP2"/>
      <c r="IQ2"/>
      <c r="IR2"/>
      <c r="IS2"/>
    </row>
    <row r="3" spans="1:253" s="5" customFormat="1" ht="12.75">
      <c r="A3" s="69"/>
      <c r="B3" s="70"/>
      <c r="C3" s="70"/>
      <c r="D3" s="7" t="s">
        <v>10</v>
      </c>
      <c r="E3" s="8">
        <v>87000</v>
      </c>
      <c r="F3" s="71"/>
      <c r="IK3"/>
      <c r="IL3"/>
      <c r="IM3"/>
      <c r="IN3"/>
      <c r="IO3"/>
      <c r="IP3"/>
      <c r="IQ3"/>
      <c r="IR3"/>
      <c r="IS3"/>
    </row>
    <row r="4" spans="1:6" ht="12.75">
      <c r="A4" s="69"/>
      <c r="B4" s="70"/>
      <c r="C4" s="70"/>
      <c r="D4" s="7" t="s">
        <v>11</v>
      </c>
      <c r="E4" s="8">
        <v>4000</v>
      </c>
      <c r="F4" s="71"/>
    </row>
    <row r="5" spans="1:6" ht="12.75">
      <c r="A5" s="69"/>
      <c r="B5" s="70"/>
      <c r="C5" s="70"/>
      <c r="D5" s="7" t="s">
        <v>12</v>
      </c>
      <c r="E5" s="8">
        <v>10000</v>
      </c>
      <c r="F5" s="71"/>
    </row>
    <row r="6" spans="1:6" ht="12.75">
      <c r="A6" s="69"/>
      <c r="B6" s="70"/>
      <c r="C6" s="70"/>
      <c r="D6" s="7" t="s">
        <v>13</v>
      </c>
      <c r="E6" s="8">
        <v>7000</v>
      </c>
      <c r="F6" s="71"/>
    </row>
    <row r="7" spans="1:6" ht="8.25" customHeight="1">
      <c r="A7" s="69"/>
      <c r="B7" s="70"/>
      <c r="C7" s="70"/>
      <c r="D7" s="70"/>
      <c r="E7" s="70"/>
      <c r="F7" s="71"/>
    </row>
    <row r="8" spans="1:6" ht="12.75" customHeight="1">
      <c r="A8" s="69"/>
      <c r="B8" s="72" t="s">
        <v>14</v>
      </c>
      <c r="C8" s="7" t="s">
        <v>15</v>
      </c>
      <c r="D8" s="7" t="s">
        <v>16</v>
      </c>
      <c r="E8" s="8">
        <v>1080</v>
      </c>
      <c r="F8" s="71"/>
    </row>
    <row r="9" spans="1:6" ht="12.75">
      <c r="A9" s="69"/>
      <c r="B9" s="72"/>
      <c r="C9" s="7" t="s">
        <v>15</v>
      </c>
      <c r="D9" s="7" t="s">
        <v>13</v>
      </c>
      <c r="E9" s="8">
        <v>2250</v>
      </c>
      <c r="F9" s="71"/>
    </row>
    <row r="10" spans="1:6" ht="7.5" customHeight="1">
      <c r="A10" s="69"/>
      <c r="B10" s="73"/>
      <c r="C10" s="73"/>
      <c r="D10" s="73"/>
      <c r="E10" s="73"/>
      <c r="F10" s="71"/>
    </row>
    <row r="11" spans="1:6" ht="12.75">
      <c r="A11" s="69"/>
      <c r="B11" s="74" t="s">
        <v>17</v>
      </c>
      <c r="C11" s="7" t="s">
        <v>18</v>
      </c>
      <c r="D11" s="7" t="s">
        <v>9</v>
      </c>
      <c r="E11" s="8">
        <v>11454</v>
      </c>
      <c r="F11" s="71"/>
    </row>
    <row r="12" spans="1:6" ht="12.75">
      <c r="A12" s="69"/>
      <c r="B12" s="74"/>
      <c r="C12" s="7" t="s">
        <v>18</v>
      </c>
      <c r="D12" s="7" t="s">
        <v>16</v>
      </c>
      <c r="E12" s="8">
        <v>2100</v>
      </c>
      <c r="F12" s="71"/>
    </row>
    <row r="13" spans="1:6" ht="12.75">
      <c r="A13" s="69"/>
      <c r="B13" s="74"/>
      <c r="C13" s="11" t="s">
        <v>19</v>
      </c>
      <c r="D13" s="7" t="s">
        <v>9</v>
      </c>
      <c r="E13" s="8">
        <v>42000</v>
      </c>
      <c r="F13" s="71"/>
    </row>
    <row r="14" spans="1:6" ht="12.75">
      <c r="A14" s="69"/>
      <c r="B14" s="74"/>
      <c r="C14" s="11" t="s">
        <v>20</v>
      </c>
      <c r="D14" s="12" t="s">
        <v>9</v>
      </c>
      <c r="E14" s="13">
        <v>30000</v>
      </c>
      <c r="F14" s="71"/>
    </row>
    <row r="15" spans="1:6" ht="9.75" customHeight="1">
      <c r="A15" s="69"/>
      <c r="B15" s="75"/>
      <c r="C15" s="75"/>
      <c r="D15" s="75"/>
      <c r="E15" s="75"/>
      <c r="F15" s="71"/>
    </row>
    <row r="16" spans="1:6" ht="12.75">
      <c r="A16" s="69"/>
      <c r="B16" s="75" t="s">
        <v>21</v>
      </c>
      <c r="C16" s="76" t="s">
        <v>22</v>
      </c>
      <c r="D16" s="12" t="s">
        <v>10</v>
      </c>
      <c r="E16" s="13">
        <v>3600</v>
      </c>
      <c r="F16" s="71"/>
    </row>
    <row r="17" spans="1:6" ht="12.75">
      <c r="A17" s="69"/>
      <c r="B17" s="75"/>
      <c r="C17" s="76"/>
      <c r="D17" s="12" t="s">
        <v>11</v>
      </c>
      <c r="E17" s="13">
        <v>12000</v>
      </c>
      <c r="F17" s="71"/>
    </row>
    <row r="18" spans="1:6" ht="12.75">
      <c r="A18" s="69"/>
      <c r="B18" s="75"/>
      <c r="C18" s="76"/>
      <c r="D18" s="12" t="s">
        <v>23</v>
      </c>
      <c r="E18" s="13">
        <v>3000</v>
      </c>
      <c r="F18" s="71"/>
    </row>
    <row r="19" spans="1:6" ht="8.25" customHeight="1">
      <c r="A19" s="69"/>
      <c r="B19" s="75"/>
      <c r="C19" s="75"/>
      <c r="D19" s="75"/>
      <c r="E19" s="75"/>
      <c r="F19" s="71"/>
    </row>
    <row r="20" spans="1:6" ht="12.75">
      <c r="A20" s="69"/>
      <c r="B20" s="14" t="s">
        <v>24</v>
      </c>
      <c r="C20" s="11" t="s">
        <v>25</v>
      </c>
      <c r="D20" s="12" t="s">
        <v>11</v>
      </c>
      <c r="E20" s="13">
        <v>2015</v>
      </c>
      <c r="F20" s="71"/>
    </row>
    <row r="21" spans="1:6" ht="7.5" customHeight="1">
      <c r="A21" s="69"/>
      <c r="B21" s="75"/>
      <c r="C21" s="75"/>
      <c r="D21" s="75"/>
      <c r="E21" s="75"/>
      <c r="F21" s="71"/>
    </row>
    <row r="22" spans="1:6" ht="12.75">
      <c r="A22" s="69"/>
      <c r="B22" s="14" t="s">
        <v>26</v>
      </c>
      <c r="C22" s="11" t="s">
        <v>27</v>
      </c>
      <c r="D22" s="12" t="s">
        <v>28</v>
      </c>
      <c r="E22" s="13">
        <v>115000</v>
      </c>
      <c r="F22" s="71"/>
    </row>
    <row r="23" spans="1:6" ht="12.75">
      <c r="A23" s="69"/>
      <c r="B23" s="77" t="s">
        <v>29</v>
      </c>
      <c r="C23" s="11" t="s">
        <v>30</v>
      </c>
      <c r="D23" s="12" t="s">
        <v>28</v>
      </c>
      <c r="E23" s="13">
        <v>7000</v>
      </c>
      <c r="F23" s="71"/>
    </row>
    <row r="24" spans="1:6" ht="12.75">
      <c r="A24" s="69"/>
      <c r="B24" s="77"/>
      <c r="C24" s="11" t="s">
        <v>31</v>
      </c>
      <c r="D24" s="12" t="s">
        <v>28</v>
      </c>
      <c r="E24" s="13">
        <v>20000</v>
      </c>
      <c r="F24" s="71"/>
    </row>
    <row r="25" spans="1:6" ht="12.75">
      <c r="A25" s="69"/>
      <c r="B25" s="77"/>
      <c r="C25" s="11" t="s">
        <v>32</v>
      </c>
      <c r="D25" s="12" t="s">
        <v>28</v>
      </c>
      <c r="E25" s="13">
        <v>20000</v>
      </c>
      <c r="F25" s="71"/>
    </row>
    <row r="26" spans="1:6" ht="7.5" customHeight="1">
      <c r="A26" s="69"/>
      <c r="B26" s="75"/>
      <c r="C26" s="75"/>
      <c r="D26" s="75"/>
      <c r="E26" s="75"/>
      <c r="F26" s="71"/>
    </row>
    <row r="27" spans="1:6" ht="12.75">
      <c r="A27" s="69"/>
      <c r="B27" s="14" t="s">
        <v>33</v>
      </c>
      <c r="C27" s="11" t="s">
        <v>34</v>
      </c>
      <c r="D27" s="12" t="s">
        <v>28</v>
      </c>
      <c r="E27" s="13">
        <v>10000</v>
      </c>
      <c r="F27" s="71"/>
    </row>
    <row r="28" spans="1:6" ht="7.5" customHeight="1">
      <c r="A28" s="69"/>
      <c r="B28" s="75"/>
      <c r="C28" s="75"/>
      <c r="D28" s="75"/>
      <c r="E28" s="75"/>
      <c r="F28" s="71"/>
    </row>
    <row r="29" spans="1:6" ht="12.75">
      <c r="A29" s="69"/>
      <c r="B29" s="14" t="s">
        <v>35</v>
      </c>
      <c r="C29" s="11" t="s">
        <v>31</v>
      </c>
      <c r="D29" s="12" t="s">
        <v>28</v>
      </c>
      <c r="E29" s="13">
        <v>3000</v>
      </c>
      <c r="F29" s="71"/>
    </row>
    <row r="30" spans="1:6" ht="7.5" customHeight="1">
      <c r="A30" s="69"/>
      <c r="B30" s="75"/>
      <c r="C30" s="75"/>
      <c r="D30" s="75"/>
      <c r="E30" s="75"/>
      <c r="F30" s="71"/>
    </row>
    <row r="31" spans="1:6" ht="12.75">
      <c r="A31" s="69"/>
      <c r="B31" s="75" t="s">
        <v>36</v>
      </c>
      <c r="C31" s="7" t="s">
        <v>37</v>
      </c>
      <c r="D31" s="12" t="s">
        <v>9</v>
      </c>
      <c r="E31" s="8">
        <v>15000</v>
      </c>
      <c r="F31" s="71"/>
    </row>
    <row r="32" spans="1:6" ht="12.75">
      <c r="A32" s="69"/>
      <c r="B32" s="75"/>
      <c r="C32" s="7" t="s">
        <v>38</v>
      </c>
      <c r="D32" s="12" t="s">
        <v>9</v>
      </c>
      <c r="E32" s="8">
        <v>5000</v>
      </c>
      <c r="F32" s="71"/>
    </row>
    <row r="33" spans="1:6" ht="12.75">
      <c r="A33" s="69"/>
      <c r="B33" s="75"/>
      <c r="C33" s="7" t="s">
        <v>39</v>
      </c>
      <c r="D33" s="12" t="s">
        <v>9</v>
      </c>
      <c r="E33" s="8">
        <v>1000</v>
      </c>
      <c r="F33" s="71"/>
    </row>
    <row r="34" spans="1:6" ht="12.75">
      <c r="A34" s="69"/>
      <c r="B34" s="75"/>
      <c r="C34" s="7" t="s">
        <v>40</v>
      </c>
      <c r="D34" s="12" t="s">
        <v>9</v>
      </c>
      <c r="E34" s="8">
        <v>8000</v>
      </c>
      <c r="F34" s="71"/>
    </row>
    <row r="35" spans="1:6" ht="12.75">
      <c r="A35" s="69"/>
      <c r="B35" s="75"/>
      <c r="C35" s="7" t="s">
        <v>41</v>
      </c>
      <c r="D35" s="12" t="s">
        <v>9</v>
      </c>
      <c r="E35" s="8">
        <v>1000</v>
      </c>
      <c r="F35" s="71"/>
    </row>
    <row r="36" spans="1:6" ht="12.75">
      <c r="A36" s="16"/>
      <c r="B36" s="4" t="s">
        <v>3</v>
      </c>
      <c r="C36" s="78" t="s">
        <v>4</v>
      </c>
      <c r="D36" s="78"/>
      <c r="E36" s="14"/>
      <c r="F36" s="14"/>
    </row>
    <row r="37" spans="1:6" ht="14.25" customHeight="1">
      <c r="A37" s="69" t="s">
        <v>42</v>
      </c>
      <c r="B37" s="73" t="s">
        <v>43</v>
      </c>
      <c r="C37" s="79" t="s">
        <v>44</v>
      </c>
      <c r="D37" s="79"/>
      <c r="E37" s="8">
        <v>14000</v>
      </c>
      <c r="F37" s="81">
        <v>497445.58</v>
      </c>
    </row>
    <row r="38" spans="1:253" s="5" customFormat="1" ht="12.75">
      <c r="A38" s="69"/>
      <c r="B38" s="73"/>
      <c r="C38" s="79" t="s">
        <v>45</v>
      </c>
      <c r="D38" s="79"/>
      <c r="E38" s="8">
        <v>12500</v>
      </c>
      <c r="F38" s="81"/>
      <c r="IK38"/>
      <c r="IL38"/>
      <c r="IM38"/>
      <c r="IN38"/>
      <c r="IO38"/>
      <c r="IP38"/>
      <c r="IQ38"/>
      <c r="IR38"/>
      <c r="IS38"/>
    </row>
    <row r="39" spans="1:253" s="5" customFormat="1" ht="12.75">
      <c r="A39" s="69"/>
      <c r="B39" s="73"/>
      <c r="C39" s="79" t="s">
        <v>15</v>
      </c>
      <c r="D39" s="79"/>
      <c r="E39" s="8">
        <v>5500</v>
      </c>
      <c r="F39" s="81"/>
      <c r="IK39"/>
      <c r="IL39"/>
      <c r="IM39"/>
      <c r="IN39"/>
      <c r="IO39"/>
      <c r="IP39"/>
      <c r="IQ39"/>
      <c r="IR39"/>
      <c r="IS39"/>
    </row>
    <row r="40" spans="1:6" ht="7.5" customHeight="1">
      <c r="A40" s="69"/>
      <c r="B40" s="73" t="s">
        <v>22</v>
      </c>
      <c r="C40" s="73"/>
      <c r="D40" s="73"/>
      <c r="E40" s="73"/>
      <c r="F40" s="81"/>
    </row>
    <row r="41" spans="1:6" ht="12.75">
      <c r="A41" s="69"/>
      <c r="B41" s="17" t="s">
        <v>46</v>
      </c>
      <c r="C41" s="79" t="s">
        <v>18</v>
      </c>
      <c r="D41" s="79"/>
      <c r="E41" s="8">
        <v>15944.94</v>
      </c>
      <c r="F41" s="81"/>
    </row>
    <row r="42" spans="1:6" ht="12.75">
      <c r="A42" s="69"/>
      <c r="B42" s="18"/>
      <c r="C42" s="79" t="s">
        <v>47</v>
      </c>
      <c r="D42" s="79"/>
      <c r="E42" s="8">
        <v>4000</v>
      </c>
      <c r="F42" s="81"/>
    </row>
    <row r="43" spans="1:6" ht="12.75">
      <c r="A43" s="69"/>
      <c r="B43" s="18"/>
      <c r="C43" s="79" t="s">
        <v>19</v>
      </c>
      <c r="D43" s="79"/>
      <c r="E43" s="8">
        <v>42000</v>
      </c>
      <c r="F43" s="81"/>
    </row>
    <row r="44" spans="1:6" ht="12.75">
      <c r="A44" s="69"/>
      <c r="B44" s="18"/>
      <c r="C44" s="79" t="s">
        <v>20</v>
      </c>
      <c r="D44" s="79"/>
      <c r="E44" s="8">
        <v>30000</v>
      </c>
      <c r="F44" s="81"/>
    </row>
    <row r="45" spans="1:6" ht="7.5" customHeight="1">
      <c r="A45" s="69"/>
      <c r="B45" s="73" t="s">
        <v>22</v>
      </c>
      <c r="C45" s="73"/>
      <c r="D45" s="73"/>
      <c r="E45" s="73"/>
      <c r="F45" s="81"/>
    </row>
    <row r="46" spans="1:6" ht="12.75" customHeight="1">
      <c r="A46" s="69"/>
      <c r="B46" s="17" t="s">
        <v>48</v>
      </c>
      <c r="C46" s="79" t="s">
        <v>49</v>
      </c>
      <c r="D46" s="79"/>
      <c r="E46" s="19">
        <v>1400</v>
      </c>
      <c r="F46" s="81"/>
    </row>
    <row r="47" spans="1:6" ht="12.75">
      <c r="A47" s="69"/>
      <c r="B47" s="80">
        <f>SUM(E46:E50)</f>
        <v>20000</v>
      </c>
      <c r="C47" s="79" t="s">
        <v>50</v>
      </c>
      <c r="D47" s="79"/>
      <c r="E47" s="19">
        <v>4000</v>
      </c>
      <c r="F47" s="81"/>
    </row>
    <row r="48" spans="1:6" ht="12.75">
      <c r="A48" s="69"/>
      <c r="B48" s="80"/>
      <c r="C48" s="79" t="s">
        <v>51</v>
      </c>
      <c r="D48" s="79"/>
      <c r="E48" s="19">
        <v>3600</v>
      </c>
      <c r="F48" s="81"/>
    </row>
    <row r="49" spans="1:6" ht="12.75">
      <c r="A49" s="69"/>
      <c r="B49" s="80"/>
      <c r="C49" s="79" t="s">
        <v>52</v>
      </c>
      <c r="D49" s="79"/>
      <c r="E49" s="19">
        <v>8000</v>
      </c>
      <c r="F49" s="81"/>
    </row>
    <row r="50" spans="1:6" ht="12.75">
      <c r="A50" s="69"/>
      <c r="B50" s="80"/>
      <c r="C50" s="79" t="s">
        <v>53</v>
      </c>
      <c r="D50" s="79"/>
      <c r="E50" s="8">
        <v>3000</v>
      </c>
      <c r="F50" s="81"/>
    </row>
    <row r="51" spans="1:6" ht="7.5" customHeight="1">
      <c r="A51" s="69"/>
      <c r="B51" s="82" t="s">
        <v>54</v>
      </c>
      <c r="C51" s="82"/>
      <c r="D51" s="82"/>
      <c r="E51" s="82"/>
      <c r="F51" s="81"/>
    </row>
    <row r="52" spans="1:6" ht="12.75">
      <c r="A52" s="69"/>
      <c r="B52" s="14" t="s">
        <v>55</v>
      </c>
      <c r="C52" s="79" t="s">
        <v>56</v>
      </c>
      <c r="D52" s="79"/>
      <c r="E52" s="8">
        <v>2015</v>
      </c>
      <c r="F52" s="81"/>
    </row>
    <row r="53" spans="1:6" ht="12.75">
      <c r="A53" s="69"/>
      <c r="B53" s="21"/>
      <c r="C53" s="79" t="s">
        <v>57</v>
      </c>
      <c r="D53" s="79"/>
      <c r="E53" s="8">
        <v>1985.64</v>
      </c>
      <c r="F53" s="81"/>
    </row>
    <row r="54" spans="1:6" ht="7.5" customHeight="1">
      <c r="A54" s="69"/>
      <c r="B54" s="82"/>
      <c r="C54" s="82"/>
      <c r="D54" s="82"/>
      <c r="E54" s="82"/>
      <c r="F54" s="81"/>
    </row>
    <row r="55" spans="1:6" ht="12.75">
      <c r="A55" s="69"/>
      <c r="B55" s="14" t="s">
        <v>58</v>
      </c>
      <c r="C55" s="79" t="s">
        <v>59</v>
      </c>
      <c r="D55" s="79"/>
      <c r="E55" s="8">
        <v>224000</v>
      </c>
      <c r="F55" s="81"/>
    </row>
    <row r="56" spans="1:6" ht="12.75">
      <c r="A56" s="69"/>
      <c r="B56" s="22">
        <f>SUM(E55:E56)</f>
        <v>299500</v>
      </c>
      <c r="C56" s="79" t="s">
        <v>60</v>
      </c>
      <c r="D56" s="79"/>
      <c r="E56" s="8">
        <v>75500</v>
      </c>
      <c r="F56" s="81"/>
    </row>
    <row r="57" spans="1:6" ht="7.5" customHeight="1">
      <c r="A57" s="69"/>
      <c r="B57" s="73" t="s">
        <v>29</v>
      </c>
      <c r="C57" s="73" t="s">
        <v>29</v>
      </c>
      <c r="D57" s="73"/>
      <c r="E57" s="73" t="s">
        <v>29</v>
      </c>
      <c r="F57" s="81"/>
    </row>
    <row r="58" spans="1:6" ht="12.75">
      <c r="A58" s="69"/>
      <c r="B58" s="9" t="s">
        <v>61</v>
      </c>
      <c r="C58" s="79" t="s">
        <v>34</v>
      </c>
      <c r="D58" s="79"/>
      <c r="E58" s="8">
        <v>10000</v>
      </c>
      <c r="F58" s="81"/>
    </row>
    <row r="59" spans="1:6" ht="7.5" customHeight="1">
      <c r="A59" s="69"/>
      <c r="B59" s="73"/>
      <c r="C59" s="73"/>
      <c r="D59" s="73"/>
      <c r="E59" s="73">
        <v>2000</v>
      </c>
      <c r="F59" s="81"/>
    </row>
    <row r="60" spans="1:6" ht="12.75">
      <c r="A60" s="69"/>
      <c r="B60" s="20" t="s">
        <v>35</v>
      </c>
      <c r="C60" s="79" t="s">
        <v>60</v>
      </c>
      <c r="D60" s="79"/>
      <c r="E60" s="8">
        <v>10000</v>
      </c>
      <c r="F60" s="81"/>
    </row>
    <row r="61" spans="1:6" ht="7.5" customHeight="1">
      <c r="A61" s="69"/>
      <c r="B61" s="73" t="s">
        <v>29</v>
      </c>
      <c r="C61" s="73" t="s">
        <v>29</v>
      </c>
      <c r="D61" s="73"/>
      <c r="E61" s="73" t="s">
        <v>29</v>
      </c>
      <c r="F61" s="81"/>
    </row>
    <row r="62" spans="1:6" ht="12.75">
      <c r="A62" s="69"/>
      <c r="B62" s="17" t="s">
        <v>62</v>
      </c>
      <c r="C62" s="79" t="s">
        <v>37</v>
      </c>
      <c r="D62" s="79"/>
      <c r="E62" s="8">
        <v>15000</v>
      </c>
      <c r="F62" s="81"/>
    </row>
    <row r="63" spans="1:6" ht="12.75">
      <c r="A63" s="69"/>
      <c r="B63" s="80">
        <f>SUM(E62:E66)</f>
        <v>30000</v>
      </c>
      <c r="C63" s="79" t="s">
        <v>38</v>
      </c>
      <c r="D63" s="79"/>
      <c r="E63" s="8">
        <v>5000</v>
      </c>
      <c r="F63" s="81"/>
    </row>
    <row r="64" spans="1:6" ht="12.75">
      <c r="A64" s="69"/>
      <c r="B64" s="80"/>
      <c r="C64" s="79" t="s">
        <v>39</v>
      </c>
      <c r="D64" s="79"/>
      <c r="E64" s="8">
        <v>1000</v>
      </c>
      <c r="F64" s="81"/>
    </row>
    <row r="65" spans="1:6" ht="12.75">
      <c r="A65" s="69"/>
      <c r="B65" s="80"/>
      <c r="C65" s="79" t="s">
        <v>40</v>
      </c>
      <c r="D65" s="79"/>
      <c r="E65" s="8">
        <v>8000</v>
      </c>
      <c r="F65" s="81"/>
    </row>
    <row r="66" spans="1:6" ht="12.75">
      <c r="A66" s="69"/>
      <c r="B66" s="80"/>
      <c r="C66" s="79" t="s">
        <v>41</v>
      </c>
      <c r="D66" s="79"/>
      <c r="E66" s="8">
        <v>1000</v>
      </c>
      <c r="F66" s="81"/>
    </row>
    <row r="67" spans="2:6" ht="12.75">
      <c r="B67" s="2" t="s">
        <v>29</v>
      </c>
      <c r="F67" s="23"/>
    </row>
  </sheetData>
  <sheetProtection selectLockedCells="1" selectUnlockedCells="1"/>
  <mergeCells count="54">
    <mergeCell ref="C62:D62"/>
    <mergeCell ref="B63:B66"/>
    <mergeCell ref="C63:D63"/>
    <mergeCell ref="C64:D64"/>
    <mergeCell ref="C65:D65"/>
    <mergeCell ref="C66:D66"/>
    <mergeCell ref="C56:D56"/>
    <mergeCell ref="B57:E57"/>
    <mergeCell ref="C58:D58"/>
    <mergeCell ref="B59:E59"/>
    <mergeCell ref="C60:D60"/>
    <mergeCell ref="B61:E61"/>
    <mergeCell ref="C50:D50"/>
    <mergeCell ref="B51:E51"/>
    <mergeCell ref="C52:D52"/>
    <mergeCell ref="C53:D53"/>
    <mergeCell ref="B54:E54"/>
    <mergeCell ref="C55:D55"/>
    <mergeCell ref="F37:F66"/>
    <mergeCell ref="C38:D38"/>
    <mergeCell ref="C39:D39"/>
    <mergeCell ref="B40:E40"/>
    <mergeCell ref="C41:D41"/>
    <mergeCell ref="C42:D42"/>
    <mergeCell ref="C43:D43"/>
    <mergeCell ref="C44:D44"/>
    <mergeCell ref="B45:E45"/>
    <mergeCell ref="C46:D46"/>
    <mergeCell ref="B30:E30"/>
    <mergeCell ref="B31:B35"/>
    <mergeCell ref="C36:D36"/>
    <mergeCell ref="A37:A66"/>
    <mergeCell ref="B37:B39"/>
    <mergeCell ref="C37:D37"/>
    <mergeCell ref="B47:B50"/>
    <mergeCell ref="C47:D47"/>
    <mergeCell ref="C48:D48"/>
    <mergeCell ref="C49:D49"/>
    <mergeCell ref="C16:C18"/>
    <mergeCell ref="B19:E19"/>
    <mergeCell ref="B21:E21"/>
    <mergeCell ref="B23:B25"/>
    <mergeCell ref="B26:E26"/>
    <mergeCell ref="B28:E28"/>
    <mergeCell ref="A1:A35"/>
    <mergeCell ref="B2:B6"/>
    <mergeCell ref="C2:C6"/>
    <mergeCell ref="F2:F35"/>
    <mergeCell ref="B7:E7"/>
    <mergeCell ref="B8:B9"/>
    <mergeCell ref="B10:E10"/>
    <mergeCell ref="B11:B14"/>
    <mergeCell ref="B15:E15"/>
    <mergeCell ref="B16:B18"/>
  </mergeCells>
  <printOptions/>
  <pageMargins left="0.11597222222222223" right="0.20347222222222222" top="0.5076388888888889" bottom="0.46805555555555556" header="0.2423611111111111" footer="0.23055555555555557"/>
  <pageSetup firstPageNumber="1" useFirstPageNumber="1" horizontalDpi="300" verticalDpi="300" orientation="landscape" paperSize="9"/>
  <headerFooter alignWithMargins="0">
    <oddHeader>&amp;C&amp;"Arial,Gras Italique"&amp;12Service Activités Pédagogiques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15"/>
  <sheetViews>
    <sheetView zoomScale="105" zoomScaleNormal="105" zoomScalePageLayoutView="0" workbookViewId="0" topLeftCell="A1">
      <selection activeCell="C26" sqref="C26"/>
    </sheetView>
  </sheetViews>
  <sheetFormatPr defaultColWidth="11.7109375" defaultRowHeight="12.75"/>
  <cols>
    <col min="1" max="1" width="4.00390625" style="1" customWidth="1"/>
    <col min="2" max="2" width="40.8515625" style="2" customWidth="1"/>
    <col min="3" max="3" width="32.140625" style="1" customWidth="1"/>
    <col min="4" max="4" width="44.7109375" style="3" customWidth="1"/>
    <col min="5" max="5" width="12.7109375" style="3" customWidth="1"/>
    <col min="6" max="6" width="9.00390625" style="1" customWidth="1"/>
    <col min="7" max="245" width="11.7109375" style="1" customWidth="1"/>
  </cols>
  <sheetData>
    <row r="1" spans="1:254" s="5" customFormat="1" ht="12.75">
      <c r="A1" s="83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IL1"/>
      <c r="IM1"/>
      <c r="IN1"/>
      <c r="IO1"/>
      <c r="IP1"/>
      <c r="IQ1"/>
      <c r="IR1"/>
      <c r="IS1"/>
      <c r="IT1"/>
    </row>
    <row r="2" spans="1:254" s="5" customFormat="1" ht="12.75">
      <c r="A2" s="83"/>
      <c r="B2" s="70" t="s">
        <v>54</v>
      </c>
      <c r="C2" s="24" t="s">
        <v>29</v>
      </c>
      <c r="D2" s="7" t="s">
        <v>9</v>
      </c>
      <c r="E2" s="8">
        <v>2000</v>
      </c>
      <c r="F2" s="71">
        <f>SUM(E2:E6)</f>
        <v>8587.48</v>
      </c>
      <c r="IL2"/>
      <c r="IM2"/>
      <c r="IN2"/>
      <c r="IO2"/>
      <c r="IP2"/>
      <c r="IQ2"/>
      <c r="IR2"/>
      <c r="IS2"/>
      <c r="IT2"/>
    </row>
    <row r="3" spans="1:254" s="5" customFormat="1" ht="12.75">
      <c r="A3" s="83"/>
      <c r="B3" s="70"/>
      <c r="C3" s="7" t="s">
        <v>63</v>
      </c>
      <c r="D3" s="7" t="s">
        <v>9</v>
      </c>
      <c r="E3" s="8">
        <v>2300</v>
      </c>
      <c r="F3" s="71"/>
      <c r="IL3"/>
      <c r="IM3"/>
      <c r="IN3"/>
      <c r="IO3"/>
      <c r="IP3"/>
      <c r="IQ3"/>
      <c r="IR3"/>
      <c r="IS3"/>
      <c r="IT3"/>
    </row>
    <row r="4" spans="1:6" ht="12.75">
      <c r="A4" s="83"/>
      <c r="B4" s="70"/>
      <c r="C4" s="7" t="s">
        <v>64</v>
      </c>
      <c r="D4" s="7" t="s">
        <v>11</v>
      </c>
      <c r="E4" s="8">
        <v>2300</v>
      </c>
      <c r="F4" s="71"/>
    </row>
    <row r="5" spans="1:6" ht="12.75">
      <c r="A5" s="83"/>
      <c r="B5" s="70"/>
      <c r="C5" s="7" t="s">
        <v>65</v>
      </c>
      <c r="D5" s="7" t="s">
        <v>11</v>
      </c>
      <c r="E5" s="8">
        <v>955.33</v>
      </c>
      <c r="F5" s="71"/>
    </row>
    <row r="6" spans="1:6" ht="12.75">
      <c r="A6" s="83"/>
      <c r="B6" s="70"/>
      <c r="C6" s="7" t="s">
        <v>66</v>
      </c>
      <c r="D6" s="7" t="s">
        <v>11</v>
      </c>
      <c r="E6" s="8">
        <v>1032.15</v>
      </c>
      <c r="F6" s="71"/>
    </row>
    <row r="7" spans="1:6" ht="12.75">
      <c r="A7" s="25"/>
      <c r="B7" s="4" t="s">
        <v>3</v>
      </c>
      <c r="C7" s="78" t="s">
        <v>4</v>
      </c>
      <c r="D7" s="78"/>
      <c r="E7" s="14"/>
      <c r="F7" s="14"/>
    </row>
    <row r="8" spans="1:6" ht="14.25" customHeight="1">
      <c r="A8" s="84" t="s">
        <v>29</v>
      </c>
      <c r="B8" s="17" t="s">
        <v>67</v>
      </c>
      <c r="C8" s="79" t="s">
        <v>64</v>
      </c>
      <c r="D8" s="79"/>
      <c r="E8" s="8">
        <v>2300</v>
      </c>
      <c r="F8" s="81">
        <f>SUM(E8:E14)</f>
        <v>8587.48</v>
      </c>
    </row>
    <row r="9" spans="1:254" s="5" customFormat="1" ht="12.75">
      <c r="A9" s="84"/>
      <c r="B9" s="18">
        <f>SUM(E8:E9)</f>
        <v>4600</v>
      </c>
      <c r="C9" s="79" t="s">
        <v>63</v>
      </c>
      <c r="D9" s="79"/>
      <c r="E9" s="8">
        <v>2300</v>
      </c>
      <c r="F9" s="81"/>
      <c r="IL9"/>
      <c r="IM9"/>
      <c r="IN9"/>
      <c r="IO9"/>
      <c r="IP9"/>
      <c r="IQ9"/>
      <c r="IR9"/>
      <c r="IS9"/>
      <c r="IT9"/>
    </row>
    <row r="10" spans="1:254" s="5" customFormat="1" ht="7.5" customHeight="1">
      <c r="A10" s="84"/>
      <c r="B10" s="73" t="s">
        <v>29</v>
      </c>
      <c r="C10" s="73"/>
      <c r="D10" s="73"/>
      <c r="E10" s="73"/>
      <c r="F10" s="81"/>
      <c r="IL10"/>
      <c r="IM10"/>
      <c r="IN10"/>
      <c r="IO10"/>
      <c r="IP10"/>
      <c r="IQ10"/>
      <c r="IR10"/>
      <c r="IS10"/>
      <c r="IT10"/>
    </row>
    <row r="11" spans="1:254" s="5" customFormat="1" ht="12.75">
      <c r="A11" s="84"/>
      <c r="B11" s="9" t="s">
        <v>68</v>
      </c>
      <c r="C11" s="79" t="s">
        <v>69</v>
      </c>
      <c r="D11" s="79"/>
      <c r="E11" s="8">
        <v>2000</v>
      </c>
      <c r="F11" s="81"/>
      <c r="IL11"/>
      <c r="IM11"/>
      <c r="IN11"/>
      <c r="IO11"/>
      <c r="IP11"/>
      <c r="IQ11"/>
      <c r="IR11"/>
      <c r="IS11"/>
      <c r="IT11"/>
    </row>
    <row r="12" spans="1:6" ht="8.25" customHeight="1">
      <c r="A12" s="84"/>
      <c r="B12" s="73" t="s">
        <v>29</v>
      </c>
      <c r="C12" s="73" t="s">
        <v>29</v>
      </c>
      <c r="D12" s="73"/>
      <c r="E12" s="73" t="s">
        <v>29</v>
      </c>
      <c r="F12" s="81"/>
    </row>
    <row r="13" spans="1:6" ht="15" customHeight="1">
      <c r="A13" s="84"/>
      <c r="B13" s="17" t="s">
        <v>70</v>
      </c>
      <c r="C13" s="79" t="s">
        <v>65</v>
      </c>
      <c r="D13" s="79"/>
      <c r="E13" s="8">
        <v>955.33</v>
      </c>
      <c r="F13" s="81"/>
    </row>
    <row r="14" spans="1:6" ht="12.75" customHeight="1">
      <c r="A14" s="84"/>
      <c r="B14" s="26" t="s">
        <v>29</v>
      </c>
      <c r="C14" s="79" t="s">
        <v>66</v>
      </c>
      <c r="D14" s="79"/>
      <c r="E14" s="8">
        <v>1032.15</v>
      </c>
      <c r="F14" s="81"/>
    </row>
    <row r="15" spans="2:6" ht="12.75">
      <c r="B15" s="2" t="s">
        <v>29</v>
      </c>
      <c r="F15" s="23"/>
    </row>
  </sheetData>
  <sheetProtection selectLockedCells="1" selectUnlockedCells="1"/>
  <mergeCells count="13">
    <mergeCell ref="A1:A6"/>
    <mergeCell ref="B2:B6"/>
    <mergeCell ref="F2:F6"/>
    <mergeCell ref="C7:D7"/>
    <mergeCell ref="A8:A14"/>
    <mergeCell ref="C8:D8"/>
    <mergeCell ref="F8:F14"/>
    <mergeCell ref="C9:D9"/>
    <mergeCell ref="B10:E10"/>
    <mergeCell ref="C11:D11"/>
    <mergeCell ref="B12:E12"/>
    <mergeCell ref="C13:D13"/>
    <mergeCell ref="C14:D14"/>
  </mergeCells>
  <printOptions horizontalCentered="1"/>
  <pageMargins left="0" right="0" top="0.31180555555555556" bottom="0.26875" header="0.1451388888888889" footer="0.15763888888888888"/>
  <pageSetup horizontalDpi="300" verticalDpi="300" orientation="landscape" paperSize="9"/>
  <headerFooter alignWithMargins="0">
    <oddHeader>&amp;C&amp;"Arial,Gras Italique"&amp;12SERVICE VIE DE L'ELEVE</oddHeader>
    <oddFooter>&amp;C&amp;8Page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46"/>
  <sheetViews>
    <sheetView zoomScale="105" zoomScaleNormal="105" zoomScalePageLayoutView="0" workbookViewId="0" topLeftCell="A7">
      <selection activeCell="E46" sqref="E46"/>
    </sheetView>
  </sheetViews>
  <sheetFormatPr defaultColWidth="11.7109375" defaultRowHeight="12.75"/>
  <cols>
    <col min="1" max="1" width="4.00390625" style="1" customWidth="1"/>
    <col min="2" max="2" width="40.8515625" style="2" customWidth="1"/>
    <col min="3" max="3" width="32.140625" style="1" customWidth="1"/>
    <col min="4" max="4" width="44.7109375" style="3" customWidth="1"/>
    <col min="5" max="5" width="12.7109375" style="3" customWidth="1"/>
    <col min="6" max="6" width="9.00390625" style="1" customWidth="1"/>
    <col min="7" max="245" width="11.7109375" style="1" customWidth="1"/>
  </cols>
  <sheetData>
    <row r="1" spans="1:254" s="5" customFormat="1" ht="12.75">
      <c r="A1" s="69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IL1"/>
      <c r="IM1"/>
      <c r="IN1"/>
      <c r="IO1"/>
      <c r="IP1"/>
      <c r="IQ1"/>
      <c r="IR1"/>
      <c r="IS1"/>
      <c r="IT1"/>
    </row>
    <row r="2" spans="1:254" s="5" customFormat="1" ht="12.75">
      <c r="A2" s="69"/>
      <c r="B2" s="70" t="s">
        <v>8</v>
      </c>
      <c r="C2" s="85" t="s">
        <v>8</v>
      </c>
      <c r="D2" s="7" t="s">
        <v>9</v>
      </c>
      <c r="E2" s="8">
        <v>325935.42</v>
      </c>
      <c r="F2" s="71">
        <f>SUM(E2:E15)</f>
        <v>422983.89</v>
      </c>
      <c r="IL2"/>
      <c r="IM2"/>
      <c r="IN2"/>
      <c r="IO2"/>
      <c r="IP2"/>
      <c r="IQ2"/>
      <c r="IR2"/>
      <c r="IS2"/>
      <c r="IT2"/>
    </row>
    <row r="3" spans="1:254" s="5" customFormat="1" ht="12.75">
      <c r="A3" s="69"/>
      <c r="B3" s="70"/>
      <c r="C3" s="85"/>
      <c r="D3" s="7" t="s">
        <v>71</v>
      </c>
      <c r="E3" s="8">
        <v>2500</v>
      </c>
      <c r="F3" s="71"/>
      <c r="IL3"/>
      <c r="IM3"/>
      <c r="IN3"/>
      <c r="IO3"/>
      <c r="IP3"/>
      <c r="IQ3"/>
      <c r="IR3"/>
      <c r="IS3"/>
      <c r="IT3"/>
    </row>
    <row r="4" spans="1:6" ht="12.75">
      <c r="A4" s="69"/>
      <c r="B4" s="70"/>
      <c r="C4" s="85"/>
      <c r="D4" s="7" t="s">
        <v>72</v>
      </c>
      <c r="E4" s="8">
        <v>500</v>
      </c>
      <c r="F4" s="71"/>
    </row>
    <row r="5" spans="1:6" ht="12.75">
      <c r="A5" s="69"/>
      <c r="B5" s="70"/>
      <c r="C5" s="85"/>
      <c r="D5" s="7" t="s">
        <v>73</v>
      </c>
      <c r="E5" s="8">
        <v>27000</v>
      </c>
      <c r="F5" s="71"/>
    </row>
    <row r="6" spans="1:6" ht="7.5" customHeight="1">
      <c r="A6" s="69"/>
      <c r="B6" s="73"/>
      <c r="C6" s="73"/>
      <c r="D6" s="73"/>
      <c r="E6" s="73"/>
      <c r="F6" s="71"/>
    </row>
    <row r="7" spans="1:6" ht="12.75">
      <c r="A7" s="69"/>
      <c r="B7" s="10" t="s">
        <v>74</v>
      </c>
      <c r="C7" s="7" t="s">
        <v>75</v>
      </c>
      <c r="D7" s="7" t="s">
        <v>9</v>
      </c>
      <c r="E7" s="8">
        <v>26187</v>
      </c>
      <c r="F7" s="71"/>
    </row>
    <row r="8" spans="1:6" ht="7.5" customHeight="1">
      <c r="A8" s="69"/>
      <c r="B8" s="73"/>
      <c r="C8" s="73"/>
      <c r="D8" s="73"/>
      <c r="E8" s="73"/>
      <c r="F8" s="71"/>
    </row>
    <row r="9" spans="1:6" ht="12.75">
      <c r="A9" s="69"/>
      <c r="B9" s="9" t="s">
        <v>76</v>
      </c>
      <c r="C9" s="11" t="s">
        <v>77</v>
      </c>
      <c r="D9" s="7" t="s">
        <v>78</v>
      </c>
      <c r="E9" s="8">
        <v>2500</v>
      </c>
      <c r="F9" s="71"/>
    </row>
    <row r="10" spans="1:6" ht="7.5" customHeight="1">
      <c r="A10" s="69"/>
      <c r="B10" s="73"/>
      <c r="C10" s="73"/>
      <c r="D10" s="73"/>
      <c r="E10" s="73"/>
      <c r="F10" s="71"/>
    </row>
    <row r="11" spans="1:6" ht="12.75">
      <c r="A11" s="69"/>
      <c r="B11" s="9" t="s">
        <v>79</v>
      </c>
      <c r="C11" s="15"/>
      <c r="D11" s="7" t="s">
        <v>78</v>
      </c>
      <c r="E11" s="8">
        <v>2500</v>
      </c>
      <c r="F11" s="71"/>
    </row>
    <row r="12" spans="1:6" ht="7.5" customHeight="1">
      <c r="A12" s="69"/>
      <c r="B12" s="73"/>
      <c r="C12" s="73"/>
      <c r="D12" s="73"/>
      <c r="E12" s="73"/>
      <c r="F12" s="71"/>
    </row>
    <row r="13" spans="1:6" ht="12.75">
      <c r="A13" s="69"/>
      <c r="B13" s="9" t="s">
        <v>80</v>
      </c>
      <c r="C13" s="15"/>
      <c r="D13" s="7" t="s">
        <v>11</v>
      </c>
      <c r="E13" s="8">
        <v>2000</v>
      </c>
      <c r="F13" s="71"/>
    </row>
    <row r="14" spans="1:6" ht="7.5" customHeight="1">
      <c r="A14" s="69"/>
      <c r="B14" s="73"/>
      <c r="C14" s="73"/>
      <c r="D14" s="73"/>
      <c r="E14" s="73"/>
      <c r="F14" s="71"/>
    </row>
    <row r="15" spans="1:6" ht="12.75">
      <c r="A15" s="69"/>
      <c r="B15" s="10" t="s">
        <v>81</v>
      </c>
      <c r="C15" s="11" t="s">
        <v>82</v>
      </c>
      <c r="D15" s="7" t="s">
        <v>83</v>
      </c>
      <c r="E15" s="8">
        <v>33861.47</v>
      </c>
      <c r="F15" s="71"/>
    </row>
    <row r="16" spans="1:6" ht="12.75" customHeight="1">
      <c r="A16" s="25"/>
      <c r="B16" s="4" t="s">
        <v>3</v>
      </c>
      <c r="C16" s="78" t="s">
        <v>4</v>
      </c>
      <c r="D16" s="78"/>
      <c r="E16" s="14"/>
      <c r="F16" s="14"/>
    </row>
    <row r="17" spans="1:6" ht="14.25" customHeight="1">
      <c r="A17" s="69" t="s">
        <v>42</v>
      </c>
      <c r="B17" s="17" t="s">
        <v>84</v>
      </c>
      <c r="C17" s="79" t="s">
        <v>85</v>
      </c>
      <c r="D17" s="79"/>
      <c r="E17" s="8">
        <v>10000</v>
      </c>
      <c r="F17" s="81">
        <f>SUM(E17:E46)</f>
        <v>424041.07</v>
      </c>
    </row>
    <row r="18" spans="1:254" s="5" customFormat="1" ht="12.75" customHeight="1">
      <c r="A18" s="69"/>
      <c r="B18" s="80">
        <f>SUM(E17:E26)</f>
        <v>71275.42</v>
      </c>
      <c r="C18" s="79" t="s">
        <v>86</v>
      </c>
      <c r="D18" s="79"/>
      <c r="E18" s="8">
        <v>5114.36</v>
      </c>
      <c r="F18" s="81"/>
      <c r="IL18"/>
      <c r="IM18"/>
      <c r="IN18"/>
      <c r="IO18"/>
      <c r="IP18"/>
      <c r="IQ18"/>
      <c r="IR18"/>
      <c r="IS18"/>
      <c r="IT18"/>
    </row>
    <row r="19" spans="1:6" ht="12.75" customHeight="1">
      <c r="A19" s="69"/>
      <c r="B19" s="80"/>
      <c r="C19" s="79" t="s">
        <v>87</v>
      </c>
      <c r="D19" s="79"/>
      <c r="E19" s="8">
        <v>36000</v>
      </c>
      <c r="F19" s="81"/>
    </row>
    <row r="20" spans="1:6" ht="12.75" customHeight="1">
      <c r="A20" s="69"/>
      <c r="B20" s="80"/>
      <c r="C20" s="79" t="s">
        <v>88</v>
      </c>
      <c r="D20" s="79"/>
      <c r="E20" s="8">
        <v>4000</v>
      </c>
      <c r="F20" s="81"/>
    </row>
    <row r="21" spans="1:6" ht="12.75" customHeight="1">
      <c r="A21" s="69"/>
      <c r="B21" s="80"/>
      <c r="C21" s="79" t="s">
        <v>89</v>
      </c>
      <c r="D21" s="79"/>
      <c r="E21" s="8">
        <v>3000</v>
      </c>
      <c r="F21" s="81"/>
    </row>
    <row r="22" spans="1:6" ht="12.75" customHeight="1">
      <c r="A22" s="69"/>
      <c r="B22" s="80"/>
      <c r="C22" s="79" t="s">
        <v>90</v>
      </c>
      <c r="D22" s="79"/>
      <c r="E22" s="8">
        <v>961.06</v>
      </c>
      <c r="F22" s="81"/>
    </row>
    <row r="23" spans="1:6" ht="12.75" customHeight="1">
      <c r="A23" s="69"/>
      <c r="B23" s="80"/>
      <c r="C23" s="79" t="s">
        <v>91</v>
      </c>
      <c r="D23" s="79"/>
      <c r="E23" s="8">
        <v>6000</v>
      </c>
      <c r="F23" s="81"/>
    </row>
    <row r="24" spans="1:6" ht="12.75" customHeight="1">
      <c r="A24" s="69"/>
      <c r="B24" s="80"/>
      <c r="C24" s="79" t="s">
        <v>92</v>
      </c>
      <c r="D24" s="79"/>
      <c r="E24" s="8">
        <v>2700</v>
      </c>
      <c r="F24" s="81"/>
    </row>
    <row r="25" spans="1:6" ht="12.75" customHeight="1">
      <c r="A25" s="69"/>
      <c r="B25" s="80"/>
      <c r="C25" s="79" t="s">
        <v>93</v>
      </c>
      <c r="D25" s="79"/>
      <c r="E25" s="8">
        <v>1000</v>
      </c>
      <c r="F25" s="81"/>
    </row>
    <row r="26" spans="1:6" ht="12.75" customHeight="1">
      <c r="A26" s="69"/>
      <c r="B26" s="80"/>
      <c r="C26" s="79" t="s">
        <v>77</v>
      </c>
      <c r="D26" s="79"/>
      <c r="E26" s="19">
        <v>2500</v>
      </c>
      <c r="F26" s="81"/>
    </row>
    <row r="27" spans="1:6" ht="7.5" customHeight="1">
      <c r="A27" s="69"/>
      <c r="B27" s="73"/>
      <c r="C27" s="73" t="s">
        <v>29</v>
      </c>
      <c r="D27" s="73"/>
      <c r="E27" s="73" t="s">
        <v>29</v>
      </c>
      <c r="F27" s="81"/>
    </row>
    <row r="28" spans="1:6" ht="12.75" customHeight="1">
      <c r="A28" s="69"/>
      <c r="B28" s="9" t="s">
        <v>94</v>
      </c>
      <c r="C28" s="79" t="s">
        <v>95</v>
      </c>
      <c r="D28" s="79"/>
      <c r="E28" s="19">
        <v>5000</v>
      </c>
      <c r="F28" s="81"/>
    </row>
    <row r="29" spans="1:6" ht="7.5" customHeight="1">
      <c r="A29" s="69"/>
      <c r="B29" s="73" t="s">
        <v>54</v>
      </c>
      <c r="C29" s="73"/>
      <c r="D29" s="73"/>
      <c r="E29" s="73"/>
      <c r="F29" s="81"/>
    </row>
    <row r="30" spans="1:6" ht="12.75" customHeight="1">
      <c r="A30" s="69"/>
      <c r="B30" s="17" t="s">
        <v>96</v>
      </c>
      <c r="C30" s="79" t="s">
        <v>85</v>
      </c>
      <c r="D30" s="79"/>
      <c r="E30" s="8">
        <v>20000</v>
      </c>
      <c r="F30" s="81"/>
    </row>
    <row r="31" spans="1:6" ht="12.75" customHeight="1">
      <c r="A31" s="69"/>
      <c r="B31" s="80">
        <f>SUM(E30:E35)</f>
        <v>283647</v>
      </c>
      <c r="C31" s="79" t="s">
        <v>97</v>
      </c>
      <c r="D31" s="79"/>
      <c r="E31" s="8">
        <v>15960</v>
      </c>
      <c r="F31" s="81"/>
    </row>
    <row r="32" spans="1:6" ht="12.75" customHeight="1">
      <c r="A32" s="69"/>
      <c r="B32" s="80"/>
      <c r="C32" s="79" t="s">
        <v>98</v>
      </c>
      <c r="D32" s="79"/>
      <c r="E32" s="8">
        <v>19000</v>
      </c>
      <c r="F32" s="81"/>
    </row>
    <row r="33" spans="1:6" ht="12.75" customHeight="1">
      <c r="A33" s="69"/>
      <c r="B33" s="80"/>
      <c r="C33" s="79" t="s">
        <v>99</v>
      </c>
      <c r="D33" s="79"/>
      <c r="E33" s="8">
        <v>10000</v>
      </c>
      <c r="F33" s="81"/>
    </row>
    <row r="34" spans="1:6" ht="12.75">
      <c r="A34" s="69"/>
      <c r="B34" s="80"/>
      <c r="C34" s="79" t="s">
        <v>100</v>
      </c>
      <c r="D34" s="79"/>
      <c r="E34" s="8">
        <v>192500</v>
      </c>
      <c r="F34" s="81"/>
    </row>
    <row r="35" spans="1:6" ht="12.75">
      <c r="A35" s="69"/>
      <c r="B35" s="80"/>
      <c r="C35" s="79" t="s">
        <v>75</v>
      </c>
      <c r="D35" s="79"/>
      <c r="E35" s="8">
        <v>26187</v>
      </c>
      <c r="F35" s="81"/>
    </row>
    <row r="36" spans="1:6" ht="7.5" customHeight="1">
      <c r="A36" s="69"/>
      <c r="B36" s="82" t="s">
        <v>29</v>
      </c>
      <c r="C36" s="82" t="s">
        <v>29</v>
      </c>
      <c r="D36" s="82"/>
      <c r="E36" s="82" t="s">
        <v>29</v>
      </c>
      <c r="F36" s="81"/>
    </row>
    <row r="37" spans="1:6" ht="12.75">
      <c r="A37" s="69"/>
      <c r="B37" s="17" t="s">
        <v>101</v>
      </c>
      <c r="C37" s="79" t="s">
        <v>102</v>
      </c>
      <c r="D37" s="79"/>
      <c r="E37" s="8">
        <v>4700</v>
      </c>
      <c r="F37" s="81"/>
    </row>
    <row r="38" spans="1:6" ht="12.75">
      <c r="A38" s="69"/>
      <c r="B38" s="80">
        <f>SUM(E37:E39)</f>
        <v>24700</v>
      </c>
      <c r="C38" s="79" t="s">
        <v>103</v>
      </c>
      <c r="D38" s="79"/>
      <c r="E38" s="8">
        <v>10000</v>
      </c>
      <c r="F38" s="81"/>
    </row>
    <row r="39" spans="1:6" ht="12.75">
      <c r="A39" s="69"/>
      <c r="B39" s="80"/>
      <c r="C39" s="79" t="s">
        <v>104</v>
      </c>
      <c r="D39" s="79"/>
      <c r="E39" s="8">
        <v>10000</v>
      </c>
      <c r="F39" s="81"/>
    </row>
    <row r="40" spans="1:6" ht="7.5" customHeight="1">
      <c r="A40" s="69"/>
      <c r="B40" s="82" t="s">
        <v>54</v>
      </c>
      <c r="C40" s="82"/>
      <c r="D40" s="82"/>
      <c r="E40" s="82"/>
      <c r="F40" s="81"/>
    </row>
    <row r="41" spans="1:6" ht="12.75">
      <c r="A41" s="69"/>
      <c r="B41" s="9" t="s">
        <v>79</v>
      </c>
      <c r="C41" s="79" t="s">
        <v>76</v>
      </c>
      <c r="D41" s="79"/>
      <c r="E41" s="8">
        <v>2500</v>
      </c>
      <c r="F41" s="81"/>
    </row>
    <row r="42" spans="1:6" ht="7.5" customHeight="1">
      <c r="A42" s="69"/>
      <c r="B42" s="73" t="s">
        <v>29</v>
      </c>
      <c r="C42" s="73" t="s">
        <v>29</v>
      </c>
      <c r="D42" s="73"/>
      <c r="E42" s="73" t="s">
        <v>29</v>
      </c>
      <c r="F42" s="81"/>
    </row>
    <row r="43" spans="1:6" ht="12.75">
      <c r="A43" s="69"/>
      <c r="B43" s="9" t="s">
        <v>105</v>
      </c>
      <c r="C43" s="79" t="s">
        <v>76</v>
      </c>
      <c r="D43" s="79"/>
      <c r="E43" s="8">
        <v>2000</v>
      </c>
      <c r="F43" s="81"/>
    </row>
    <row r="44" spans="1:6" ht="7.5" customHeight="1">
      <c r="A44" s="69"/>
      <c r="B44" s="73"/>
      <c r="C44" s="73" t="s">
        <v>29</v>
      </c>
      <c r="D44" s="73"/>
      <c r="E44" s="73" t="s">
        <v>29</v>
      </c>
      <c r="F44" s="81"/>
    </row>
    <row r="45" spans="1:6" ht="12.75" customHeight="1">
      <c r="A45" s="69"/>
      <c r="B45" s="73" t="s">
        <v>81</v>
      </c>
      <c r="C45" s="79" t="s">
        <v>82</v>
      </c>
      <c r="D45" s="79"/>
      <c r="E45" s="8">
        <v>33861.47</v>
      </c>
      <c r="F45" s="81"/>
    </row>
    <row r="46" spans="1:6" ht="12.75">
      <c r="A46" s="69"/>
      <c r="B46" s="73"/>
      <c r="C46" s="79" t="s">
        <v>106</v>
      </c>
      <c r="D46" s="79"/>
      <c r="E46" s="8">
        <v>1057.18</v>
      </c>
      <c r="F46" s="81"/>
    </row>
  </sheetData>
  <sheetProtection selectLockedCells="1" selectUnlockedCells="1"/>
  <mergeCells count="46">
    <mergeCell ref="C41:D41"/>
    <mergeCell ref="B42:E42"/>
    <mergeCell ref="C43:D43"/>
    <mergeCell ref="B44:E44"/>
    <mergeCell ref="B45:B46"/>
    <mergeCell ref="C45:D45"/>
    <mergeCell ref="C46:D46"/>
    <mergeCell ref="B36:E36"/>
    <mergeCell ref="C37:D37"/>
    <mergeCell ref="B38:B39"/>
    <mergeCell ref="C38:D38"/>
    <mergeCell ref="C39:D39"/>
    <mergeCell ref="B40:E40"/>
    <mergeCell ref="B29:E29"/>
    <mergeCell ref="C30:D30"/>
    <mergeCell ref="B31:B35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B27:E27"/>
    <mergeCell ref="C28:D28"/>
    <mergeCell ref="C16:D16"/>
    <mergeCell ref="A17:A46"/>
    <mergeCell ref="C17:D17"/>
    <mergeCell ref="F17:F46"/>
    <mergeCell ref="B18:B26"/>
    <mergeCell ref="C18:D18"/>
    <mergeCell ref="C19:D19"/>
    <mergeCell ref="C20:D20"/>
    <mergeCell ref="C21:D21"/>
    <mergeCell ref="C22:D22"/>
    <mergeCell ref="A1:A15"/>
    <mergeCell ref="B2:B5"/>
    <mergeCell ref="C2:C5"/>
    <mergeCell ref="F2:F15"/>
    <mergeCell ref="B6:E6"/>
    <mergeCell ref="B8:E8"/>
    <mergeCell ref="B10:E10"/>
    <mergeCell ref="B12:E12"/>
    <mergeCell ref="B14:E14"/>
  </mergeCells>
  <printOptions horizontalCentered="1"/>
  <pageMargins left="0" right="0" top="0.2548611111111111" bottom="0.15138888888888888" header="0.08819444444444445" footer="0.04027777777777778"/>
  <pageSetup horizontalDpi="300" verticalDpi="300" orientation="landscape" paperSize="9"/>
  <headerFooter alignWithMargins="0">
    <oddHeader>&amp;C&amp;"Arial,Gras Italique"&amp;12SERVICE ADMINISTRATION ET LOGISTIQUE</oddHeader>
    <oddFooter>&amp;C&amp;8Page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22"/>
  <sheetViews>
    <sheetView tabSelected="1" zoomScale="105" zoomScaleNormal="105" zoomScalePageLayoutView="0" workbookViewId="0" topLeftCell="A1">
      <selection activeCell="C26" sqref="C26"/>
    </sheetView>
  </sheetViews>
  <sheetFormatPr defaultColWidth="11.7109375" defaultRowHeight="12.75"/>
  <cols>
    <col min="1" max="1" width="4.00390625" style="1" customWidth="1"/>
    <col min="2" max="2" width="40.8515625" style="2" customWidth="1"/>
    <col min="3" max="3" width="32.140625" style="1" customWidth="1"/>
    <col min="4" max="4" width="44.7109375" style="3" customWidth="1"/>
    <col min="5" max="5" width="12.7109375" style="3" customWidth="1"/>
    <col min="6" max="6" width="9.00390625" style="1" customWidth="1"/>
    <col min="7" max="245" width="11.7109375" style="1" customWidth="1"/>
  </cols>
  <sheetData>
    <row r="1" spans="1:254" s="5" customFormat="1" ht="18.75" customHeight="1">
      <c r="A1" s="86" t="s">
        <v>2</v>
      </c>
      <c r="B1" s="4" t="s">
        <v>3</v>
      </c>
      <c r="C1" s="78" t="s">
        <v>107</v>
      </c>
      <c r="D1" s="78" t="s">
        <v>5</v>
      </c>
      <c r="E1" s="4" t="s">
        <v>6</v>
      </c>
      <c r="F1" s="4" t="s">
        <v>7</v>
      </c>
      <c r="IL1"/>
      <c r="IM1"/>
      <c r="IN1"/>
      <c r="IO1"/>
      <c r="IP1"/>
      <c r="IQ1"/>
      <c r="IR1"/>
      <c r="IS1"/>
      <c r="IT1"/>
    </row>
    <row r="2" spans="1:254" s="5" customFormat="1" ht="14.25" customHeight="1">
      <c r="A2" s="86"/>
      <c r="B2" s="70" t="s">
        <v>8</v>
      </c>
      <c r="C2" s="79" t="s">
        <v>108</v>
      </c>
      <c r="D2" s="79"/>
      <c r="E2" s="8">
        <v>410077.8</v>
      </c>
      <c r="F2" s="87">
        <f>SUM(E2:E6)</f>
        <v>436577.8</v>
      </c>
      <c r="IL2"/>
      <c r="IM2"/>
      <c r="IN2"/>
      <c r="IO2"/>
      <c r="IP2"/>
      <c r="IQ2"/>
      <c r="IR2"/>
      <c r="IS2"/>
      <c r="IT2"/>
    </row>
    <row r="3" spans="1:254" s="5" customFormat="1" ht="14.25" customHeight="1">
      <c r="A3" s="86"/>
      <c r="B3" s="70"/>
      <c r="C3" s="79" t="s">
        <v>71</v>
      </c>
      <c r="D3" s="79"/>
      <c r="E3" s="8">
        <v>20000</v>
      </c>
      <c r="F3" s="87"/>
      <c r="IL3"/>
      <c r="IM3"/>
      <c r="IN3"/>
      <c r="IO3"/>
      <c r="IP3"/>
      <c r="IQ3"/>
      <c r="IR3"/>
      <c r="IS3"/>
      <c r="IT3"/>
    </row>
    <row r="4" spans="1:6" ht="14.25" customHeight="1">
      <c r="A4" s="86"/>
      <c r="B4" s="70"/>
      <c r="C4" s="79" t="s">
        <v>72</v>
      </c>
      <c r="D4" s="79"/>
      <c r="E4" s="8">
        <v>2500</v>
      </c>
      <c r="F4" s="87"/>
    </row>
    <row r="5" spans="1:6" ht="14.25" customHeight="1">
      <c r="A5" s="86"/>
      <c r="B5" s="70"/>
      <c r="C5" s="79" t="s">
        <v>109</v>
      </c>
      <c r="D5" s="79"/>
      <c r="E5" s="8">
        <v>1000</v>
      </c>
      <c r="F5" s="87"/>
    </row>
    <row r="6" spans="1:6" ht="14.25" customHeight="1">
      <c r="A6" s="86"/>
      <c r="B6" s="70"/>
      <c r="C6" s="79" t="s">
        <v>23</v>
      </c>
      <c r="D6" s="79"/>
      <c r="E6" s="8">
        <v>3000</v>
      </c>
      <c r="F6" s="87"/>
    </row>
    <row r="7" spans="1:6" ht="12.75">
      <c r="A7" s="25"/>
      <c r="B7" s="4" t="s">
        <v>3</v>
      </c>
      <c r="C7" s="78" t="s">
        <v>4</v>
      </c>
      <c r="D7" s="78"/>
      <c r="E7" s="14"/>
      <c r="F7" s="14"/>
    </row>
    <row r="8" spans="1:6" ht="14.25" customHeight="1">
      <c r="A8" s="69" t="s">
        <v>42</v>
      </c>
      <c r="B8" s="17" t="s">
        <v>110</v>
      </c>
      <c r="C8" s="79" t="s">
        <v>111</v>
      </c>
      <c r="D8" s="79"/>
      <c r="E8" s="8">
        <v>185462.88</v>
      </c>
      <c r="F8" s="88">
        <f>SUM(E8:E21)</f>
        <v>436577.8</v>
      </c>
    </row>
    <row r="9" spans="1:254" s="5" customFormat="1" ht="12.75">
      <c r="A9" s="69"/>
      <c r="B9" s="18">
        <f>SUM(E8:E9)</f>
        <v>205462.88</v>
      </c>
      <c r="C9" s="79" t="s">
        <v>112</v>
      </c>
      <c r="D9" s="79"/>
      <c r="E9" s="8">
        <v>20000</v>
      </c>
      <c r="F9" s="88"/>
      <c r="IL9"/>
      <c r="IM9"/>
      <c r="IN9"/>
      <c r="IO9"/>
      <c r="IP9"/>
      <c r="IQ9"/>
      <c r="IR9"/>
      <c r="IS9"/>
      <c r="IT9"/>
    </row>
    <row r="10" spans="1:6" ht="7.5" customHeight="1">
      <c r="A10" s="69"/>
      <c r="B10" s="73" t="s">
        <v>22</v>
      </c>
      <c r="C10" s="73"/>
      <c r="D10" s="73"/>
      <c r="E10" s="73"/>
      <c r="F10" s="88"/>
    </row>
    <row r="11" spans="1:6" ht="12.75">
      <c r="A11" s="69"/>
      <c r="B11" s="17" t="s">
        <v>113</v>
      </c>
      <c r="C11" s="79" t="s">
        <v>100</v>
      </c>
      <c r="D11" s="79"/>
      <c r="E11" s="8">
        <v>80000</v>
      </c>
      <c r="F11" s="88"/>
    </row>
    <row r="12" spans="1:6" ht="12.75" customHeight="1">
      <c r="A12" s="69"/>
      <c r="B12" s="80">
        <f>SUM(E11:E18)</f>
        <v>126664.23</v>
      </c>
      <c r="C12" s="79" t="s">
        <v>85</v>
      </c>
      <c r="D12" s="79"/>
      <c r="E12" s="8">
        <v>19000</v>
      </c>
      <c r="F12" s="88"/>
    </row>
    <row r="13" spans="1:6" ht="12.75" customHeight="1">
      <c r="A13" s="69"/>
      <c r="B13" s="80"/>
      <c r="C13" s="79" t="s">
        <v>114</v>
      </c>
      <c r="D13" s="79"/>
      <c r="E13" s="8">
        <v>5000</v>
      </c>
      <c r="F13" s="88"/>
    </row>
    <row r="14" spans="1:6" ht="12.75" customHeight="1">
      <c r="A14" s="69"/>
      <c r="B14" s="80"/>
      <c r="C14" s="79" t="s">
        <v>93</v>
      </c>
      <c r="D14" s="79"/>
      <c r="E14" s="8">
        <v>3000</v>
      </c>
      <c r="F14" s="88"/>
    </row>
    <row r="15" spans="1:6" ht="12.75" customHeight="1">
      <c r="A15" s="69"/>
      <c r="B15" s="80"/>
      <c r="C15" s="79" t="s">
        <v>115</v>
      </c>
      <c r="D15" s="79"/>
      <c r="E15" s="8">
        <v>9000</v>
      </c>
      <c r="F15" s="88"/>
    </row>
    <row r="16" spans="1:6" ht="12.75" customHeight="1">
      <c r="A16" s="69"/>
      <c r="B16" s="80"/>
      <c r="C16" s="79" t="s">
        <v>86</v>
      </c>
      <c r="D16" s="79"/>
      <c r="E16" s="8">
        <v>5000</v>
      </c>
      <c r="F16" s="88"/>
    </row>
    <row r="17" spans="1:6" ht="12.75" customHeight="1">
      <c r="A17" s="69"/>
      <c r="B17" s="80"/>
      <c r="C17" s="79" t="s">
        <v>116</v>
      </c>
      <c r="D17" s="79"/>
      <c r="E17" s="19">
        <v>664.23</v>
      </c>
      <c r="F17" s="88"/>
    </row>
    <row r="18" spans="1:6" ht="12.75" customHeight="1">
      <c r="A18" s="69"/>
      <c r="B18" s="80"/>
      <c r="C18" s="79" t="s">
        <v>117</v>
      </c>
      <c r="D18" s="79"/>
      <c r="E18" s="19">
        <v>5000</v>
      </c>
      <c r="F18" s="88"/>
    </row>
    <row r="19" spans="1:6" ht="7.5" customHeight="1">
      <c r="A19" s="69"/>
      <c r="B19" s="73" t="s">
        <v>22</v>
      </c>
      <c r="C19" s="73"/>
      <c r="D19" s="73"/>
      <c r="E19" s="73"/>
      <c r="F19" s="88"/>
    </row>
    <row r="20" spans="1:6" ht="12.75" customHeight="1">
      <c r="A20" s="69"/>
      <c r="B20" s="17" t="s">
        <v>118</v>
      </c>
      <c r="C20" s="79" t="s">
        <v>119</v>
      </c>
      <c r="D20" s="79"/>
      <c r="E20" s="19">
        <v>77450.69</v>
      </c>
      <c r="F20" s="88"/>
    </row>
    <row r="21" spans="1:6" ht="12.75" customHeight="1">
      <c r="A21" s="69"/>
      <c r="B21" s="18">
        <f>SUM(E20:E21)</f>
        <v>104450.69</v>
      </c>
      <c r="C21" s="79" t="s">
        <v>120</v>
      </c>
      <c r="D21" s="79"/>
      <c r="E21" s="8">
        <v>27000</v>
      </c>
      <c r="F21" s="88"/>
    </row>
    <row r="22" spans="2:6" ht="12.75">
      <c r="B22" s="2" t="s">
        <v>29</v>
      </c>
      <c r="F22" s="23"/>
    </row>
  </sheetData>
  <sheetProtection selectLockedCells="1" selectUnlockedCells="1"/>
  <mergeCells count="27">
    <mergeCell ref="C20:D20"/>
    <mergeCell ref="C21:D21"/>
    <mergeCell ref="C14:D14"/>
    <mergeCell ref="C15:D15"/>
    <mergeCell ref="C16:D16"/>
    <mergeCell ref="C17:D17"/>
    <mergeCell ref="C18:D18"/>
    <mergeCell ref="B19:E19"/>
    <mergeCell ref="C7:D7"/>
    <mergeCell ref="A8:A21"/>
    <mergeCell ref="C8:D8"/>
    <mergeCell ref="F8:F21"/>
    <mergeCell ref="C9:D9"/>
    <mergeCell ref="B10:E10"/>
    <mergeCell ref="C11:D11"/>
    <mergeCell ref="B12:B18"/>
    <mergeCell ref="C12:D12"/>
    <mergeCell ref="C13:D13"/>
    <mergeCell ref="A1:A6"/>
    <mergeCell ref="C1:D1"/>
    <mergeCell ref="B2:B6"/>
    <mergeCell ref="C2:D2"/>
    <mergeCell ref="F2:F6"/>
    <mergeCell ref="C3:D3"/>
    <mergeCell ref="C4:D4"/>
    <mergeCell ref="C5:D5"/>
    <mergeCell ref="C6:D6"/>
  </mergeCells>
  <printOptions horizontalCentered="1"/>
  <pageMargins left="0" right="0" top="0.39652777777777776" bottom="0.26875" header="0.2298611111111111" footer="0.15763888888888888"/>
  <pageSetup horizontalDpi="300" verticalDpi="300" orientation="landscape" paperSize="9"/>
  <headerFooter alignWithMargins="0">
    <oddHeader>&amp;C&amp;"Arial,Gras"&amp;12SERVICE RESTAURATION HEBERGEMENT</oddHeader>
    <oddFooter xml:space="preserve">&amp;C&amp;8Page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4"/>
  <sheetViews>
    <sheetView zoomScalePageLayoutView="0" workbookViewId="0" topLeftCell="A1">
      <selection activeCell="E4" sqref="E4"/>
    </sheetView>
  </sheetViews>
  <sheetFormatPr defaultColWidth="11.7109375" defaultRowHeight="14.25" customHeight="1"/>
  <cols>
    <col min="1" max="1" width="11.140625" style="1" customWidth="1"/>
    <col min="2" max="2" width="40.8515625" style="2" customWidth="1"/>
    <col min="3" max="3" width="32.140625" style="1" customWidth="1"/>
    <col min="4" max="4" width="44.7109375" style="3" customWidth="1"/>
    <col min="5" max="5" width="12.7109375" style="3" customWidth="1"/>
    <col min="6" max="244" width="11.7109375" style="1" customWidth="1"/>
  </cols>
  <sheetData>
    <row r="1" spans="1:253" s="5" customFormat="1" ht="12.75" customHeight="1">
      <c r="A1" s="6" t="s">
        <v>29</v>
      </c>
      <c r="B1" s="4" t="s">
        <v>3</v>
      </c>
      <c r="C1" s="4" t="s">
        <v>4</v>
      </c>
      <c r="D1" s="4" t="s">
        <v>5</v>
      </c>
      <c r="E1" s="4" t="s">
        <v>6</v>
      </c>
      <c r="IK1"/>
      <c r="IL1"/>
      <c r="IM1"/>
      <c r="IN1"/>
      <c r="IO1"/>
      <c r="IP1"/>
      <c r="IQ1"/>
      <c r="IR1"/>
      <c r="IS1"/>
    </row>
    <row r="2" spans="1:253" s="5" customFormat="1" ht="14.25" customHeight="1">
      <c r="A2" s="6" t="s">
        <v>2</v>
      </c>
      <c r="B2" s="6" t="s">
        <v>29</v>
      </c>
      <c r="C2" s="6" t="s">
        <v>29</v>
      </c>
      <c r="D2" s="7" t="s">
        <v>11</v>
      </c>
      <c r="E2" s="8">
        <v>60000</v>
      </c>
      <c r="IK2"/>
      <c r="IL2"/>
      <c r="IM2"/>
      <c r="IN2"/>
      <c r="IO2"/>
      <c r="IP2"/>
      <c r="IQ2"/>
      <c r="IR2"/>
      <c r="IS2"/>
    </row>
    <row r="3" spans="1:5" ht="14.25" customHeight="1">
      <c r="A3" s="6"/>
      <c r="B3" s="4" t="s">
        <v>3</v>
      </c>
      <c r="C3" s="78" t="s">
        <v>4</v>
      </c>
      <c r="D3" s="78"/>
      <c r="E3" s="14"/>
    </row>
    <row r="4" spans="1:5" ht="14.25" customHeight="1">
      <c r="A4" s="6" t="s">
        <v>42</v>
      </c>
      <c r="B4" s="9" t="s">
        <v>121</v>
      </c>
      <c r="C4" s="79" t="s">
        <v>122</v>
      </c>
      <c r="D4" s="79"/>
      <c r="E4" s="8">
        <v>60000</v>
      </c>
    </row>
  </sheetData>
  <sheetProtection selectLockedCells="1" selectUnlockedCells="1"/>
  <mergeCells count="2">
    <mergeCell ref="C3:D3"/>
    <mergeCell ref="C4:D4"/>
  </mergeCells>
  <printOptions horizontalCentered="1"/>
  <pageMargins left="0" right="0" top="0.6784722222222221" bottom="0.3472222222222222" header="0.5118055555555555" footer="0.2361111111111111"/>
  <pageSetup horizontalDpi="300" verticalDpi="300" orientation="portrait" paperSize="77"/>
  <headerFooter alignWithMargins="0">
    <oddHeader>&amp;C&amp;"Arial,Gras Italique"&amp;12SERVICE BOURSES NATIONALES</oddHeader>
    <oddFooter xml:space="preserve">&amp;C&amp;8Page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zoomScalePageLayoutView="0" workbookViewId="0" topLeftCell="B1">
      <selection activeCell="B8" sqref="B8:C8"/>
    </sheetView>
  </sheetViews>
  <sheetFormatPr defaultColWidth="10.8515625" defaultRowHeight="23.25" customHeight="1"/>
  <cols>
    <col min="1" max="1" width="97.57421875" style="27" customWidth="1"/>
    <col min="2" max="2" width="45.421875" style="27" customWidth="1"/>
    <col min="3" max="3" width="42.7109375" style="27" customWidth="1"/>
    <col min="4" max="4" width="27.140625" style="27" customWidth="1"/>
    <col min="5" max="5" width="32.28125" style="27" customWidth="1"/>
    <col min="6" max="7" width="28.140625" style="27" customWidth="1"/>
    <col min="8" max="8" width="0.13671875" style="27" customWidth="1"/>
    <col min="9" max="16384" width="10.8515625" style="27" customWidth="1"/>
  </cols>
  <sheetData>
    <row r="1" spans="1:7" ht="33.75" customHeight="1">
      <c r="A1" s="89" t="s">
        <v>123</v>
      </c>
      <c r="B1" s="89"/>
      <c r="C1" s="89"/>
      <c r="D1" s="89"/>
      <c r="E1" s="89"/>
      <c r="F1" s="89"/>
      <c r="G1" s="89"/>
    </row>
    <row r="2" spans="1:7" ht="33.75" customHeight="1">
      <c r="A2" s="90" t="s">
        <v>124</v>
      </c>
      <c r="B2" s="90"/>
      <c r="C2" s="90"/>
      <c r="D2" s="90"/>
      <c r="E2" s="90"/>
      <c r="F2" s="90"/>
      <c r="G2" s="90"/>
    </row>
    <row r="3" spans="1:7" ht="33.75" customHeight="1">
      <c r="A3" s="28"/>
      <c r="B3" s="91" t="s">
        <v>125</v>
      </c>
      <c r="C3" s="91"/>
      <c r="D3" s="91" t="s">
        <v>126</v>
      </c>
      <c r="E3" s="91"/>
      <c r="F3" s="92" t="s">
        <v>127</v>
      </c>
      <c r="G3" s="92"/>
    </row>
    <row r="4" spans="1:7" ht="33.75" customHeight="1">
      <c r="A4" s="28" t="s">
        <v>128</v>
      </c>
      <c r="B4" s="93">
        <f>'AP'!F37</f>
        <v>497445.58</v>
      </c>
      <c r="C4" s="93"/>
      <c r="D4" s="93">
        <f>'AP'!F2</f>
        <v>497445.58</v>
      </c>
      <c r="E4" s="93"/>
      <c r="F4" s="94">
        <f>D4-B4</f>
        <v>0</v>
      </c>
      <c r="G4" s="94"/>
    </row>
    <row r="5" spans="1:7" ht="33.75" customHeight="1">
      <c r="A5" s="28" t="s">
        <v>129</v>
      </c>
      <c r="B5" s="93">
        <f>VE!F8</f>
        <v>8587.48</v>
      </c>
      <c r="C5" s="93"/>
      <c r="D5" s="93">
        <f>VE!F2</f>
        <v>8587.48</v>
      </c>
      <c r="E5" s="93"/>
      <c r="F5" s="94">
        <f>D5-B5</f>
        <v>0</v>
      </c>
      <c r="G5" s="94"/>
    </row>
    <row r="6" spans="1:7" ht="33.75" customHeight="1">
      <c r="A6" s="28" t="s">
        <v>130</v>
      </c>
      <c r="B6" s="93">
        <f>ALO!F17</f>
        <v>424041.07</v>
      </c>
      <c r="C6" s="93"/>
      <c r="D6" s="93">
        <f>ALO!F2</f>
        <v>422983.89</v>
      </c>
      <c r="E6" s="93"/>
      <c r="F6" s="94">
        <f>D6-B6</f>
        <v>-1057.179999999993</v>
      </c>
      <c r="G6" s="94"/>
    </row>
    <row r="7" spans="1:7" s="30" customFormat="1" ht="33.75" customHeight="1">
      <c r="A7" s="29" t="s">
        <v>131</v>
      </c>
      <c r="B7" s="95">
        <f>SUM(B4:C6)</f>
        <v>930074.13</v>
      </c>
      <c r="C7" s="95"/>
      <c r="D7" s="95">
        <f>SUM(D4:E6)</f>
        <v>929016.95</v>
      </c>
      <c r="E7" s="95"/>
      <c r="F7" s="96">
        <f>SUM(F4:G6)</f>
        <v>-1057.179999999993</v>
      </c>
      <c r="G7" s="96"/>
    </row>
    <row r="8" spans="1:7" ht="33.75" customHeight="1">
      <c r="A8" s="28" t="s">
        <v>132</v>
      </c>
      <c r="B8" s="93">
        <f>SRH!F8</f>
        <v>436577.8</v>
      </c>
      <c r="C8" s="93"/>
      <c r="D8" s="93">
        <f>SRH!F2</f>
        <v>436577.8</v>
      </c>
      <c r="E8" s="93"/>
      <c r="F8" s="97">
        <f>D8-B8</f>
        <v>0</v>
      </c>
      <c r="G8" s="97"/>
    </row>
    <row r="9" spans="1:7" ht="33.75" customHeight="1">
      <c r="A9" s="28" t="s">
        <v>133</v>
      </c>
      <c r="B9" s="93">
        <f>'BN'!E4</f>
        <v>60000</v>
      </c>
      <c r="C9" s="93"/>
      <c r="D9" s="93">
        <f>'BN'!E2</f>
        <v>60000</v>
      </c>
      <c r="E9" s="93"/>
      <c r="F9" s="97">
        <f>D9-B9</f>
        <v>0</v>
      </c>
      <c r="G9" s="97"/>
    </row>
    <row r="10" spans="1:7" s="30" customFormat="1" ht="33.75" customHeight="1">
      <c r="A10" s="29" t="s">
        <v>134</v>
      </c>
      <c r="B10" s="95">
        <f>SUM(B8:C9)</f>
        <v>496577.8</v>
      </c>
      <c r="C10" s="95"/>
      <c r="D10" s="95">
        <f>SUM(D8:E9)</f>
        <v>496577.8</v>
      </c>
      <c r="E10" s="95"/>
      <c r="F10" s="98">
        <f>SUM(F8:G9)</f>
        <v>0</v>
      </c>
      <c r="G10" s="98"/>
    </row>
    <row r="11" spans="1:7" s="32" customFormat="1" ht="33.75" customHeight="1">
      <c r="A11" s="31" t="s">
        <v>135</v>
      </c>
      <c r="B11" s="99">
        <f>B7+B10</f>
        <v>1426651.93</v>
      </c>
      <c r="C11" s="99"/>
      <c r="D11" s="99">
        <f>D7+D10</f>
        <v>1425594.75</v>
      </c>
      <c r="E11" s="99"/>
      <c r="F11" s="100">
        <f>F7+F10</f>
        <v>-1057.179999999993</v>
      </c>
      <c r="G11" s="100"/>
    </row>
    <row r="12" spans="1:7" s="33" customFormat="1" ht="33.75" customHeight="1">
      <c r="A12" s="101" t="s">
        <v>136</v>
      </c>
      <c r="B12" s="101"/>
      <c r="C12" s="101"/>
      <c r="D12" s="101"/>
      <c r="E12" s="101"/>
      <c r="F12" s="101"/>
      <c r="G12" s="101"/>
    </row>
    <row r="13" spans="1:7" ht="33.75" customHeight="1">
      <c r="A13" s="34" t="s">
        <v>137</v>
      </c>
      <c r="B13" s="93">
        <f>OPC!E4</f>
        <v>0</v>
      </c>
      <c r="C13" s="93"/>
      <c r="D13" s="93">
        <f>OPC!E2</f>
        <v>0</v>
      </c>
      <c r="E13" s="93"/>
      <c r="F13" s="94">
        <f>D13-B13</f>
        <v>0</v>
      </c>
      <c r="G13" s="94"/>
    </row>
    <row r="15" spans="3:7" ht="23.25" customHeight="1">
      <c r="C15"/>
      <c r="D15"/>
      <c r="E15" s="102" t="s">
        <v>138</v>
      </c>
      <c r="F15" s="102"/>
      <c r="G15" s="35">
        <f>F11</f>
        <v>-1057.179999999993</v>
      </c>
    </row>
    <row r="16" spans="3:7" ht="23.25" customHeight="1">
      <c r="C16"/>
      <c r="D16"/>
      <c r="E16" s="103" t="s">
        <v>139</v>
      </c>
      <c r="F16" s="103"/>
      <c r="G16" s="36">
        <f>F11+ALO!E46</f>
        <v>7.048583938740194E-12</v>
      </c>
    </row>
    <row r="18" spans="1:5" ht="36.75" customHeight="1">
      <c r="A18" s="104" t="s">
        <v>140</v>
      </c>
      <c r="B18" s="104"/>
      <c r="C18" s="104"/>
      <c r="D18" s="104"/>
      <c r="E18" s="37"/>
    </row>
    <row r="19" spans="1:7" ht="36.75" customHeight="1">
      <c r="A19" s="38"/>
      <c r="B19" s="38"/>
      <c r="C19" s="38"/>
      <c r="D19" s="38"/>
      <c r="E19" s="39"/>
      <c r="F19" s="39"/>
      <c r="G19" s="39"/>
    </row>
    <row r="20" spans="1:5" ht="66.75" customHeight="1">
      <c r="A20" s="105" t="s">
        <v>141</v>
      </c>
      <c r="B20" s="105"/>
      <c r="C20" s="105"/>
      <c r="D20" s="105"/>
      <c r="E20" s="40"/>
    </row>
    <row r="21" spans="1:5" ht="44.25" customHeight="1">
      <c r="A21" s="41"/>
      <c r="B21" s="42" t="s">
        <v>142</v>
      </c>
      <c r="C21" s="106" t="s">
        <v>143</v>
      </c>
      <c r="D21" s="106"/>
      <c r="E21" s="37"/>
    </row>
    <row r="22" spans="1:5" ht="33" customHeight="1">
      <c r="A22" s="44" t="s">
        <v>144</v>
      </c>
      <c r="B22" s="45">
        <f>B11</f>
        <v>1426651.93</v>
      </c>
      <c r="C22" s="107">
        <f>D11</f>
        <v>1425594.75</v>
      </c>
      <c r="D22" s="107"/>
      <c r="E22" s="37"/>
    </row>
    <row r="23" spans="1:7" ht="44.25" customHeight="1">
      <c r="A23" s="111" t="s">
        <v>138</v>
      </c>
      <c r="B23" s="111"/>
      <c r="C23" s="112">
        <f>C22-B22</f>
        <v>-1057.1799999999348</v>
      </c>
      <c r="D23" s="112"/>
      <c r="E23" s="46"/>
      <c r="F23" s="39"/>
      <c r="G23" s="39"/>
    </row>
    <row r="24" spans="1:4" ht="23.25" customHeight="1">
      <c r="A24" s="47"/>
      <c r="B24" s="47"/>
      <c r="C24" s="48"/>
      <c r="D24" s="47"/>
    </row>
    <row r="25" spans="1:4" ht="23.25" customHeight="1">
      <c r="A25" s="113" t="s">
        <v>145</v>
      </c>
      <c r="B25" s="113"/>
      <c r="C25" s="113"/>
      <c r="D25" s="113"/>
    </row>
    <row r="26" spans="1:4" ht="23.25" customHeight="1">
      <c r="A26" s="41"/>
      <c r="B26" s="42" t="s">
        <v>146</v>
      </c>
      <c r="C26" s="106" t="s">
        <v>147</v>
      </c>
      <c r="D26" s="106"/>
    </row>
    <row r="27" spans="1:4" ht="23.25" customHeight="1">
      <c r="A27" s="49" t="s">
        <v>148</v>
      </c>
      <c r="B27" s="50">
        <f>B13</f>
        <v>0</v>
      </c>
      <c r="C27" s="114">
        <f>D13</f>
        <v>0</v>
      </c>
      <c r="D27" s="114"/>
    </row>
    <row r="28" spans="1:4" ht="23.25" customHeight="1">
      <c r="A28" s="51" t="str">
        <f>IF(B28&gt;C28,"IAF","CAF")</f>
        <v>CAF</v>
      </c>
      <c r="B28" s="52">
        <f>IF(G16&lt;0,ABS(G16),0)</f>
        <v>0</v>
      </c>
      <c r="C28" s="115">
        <f>IF(G16&gt;0,G16,0)</f>
        <v>7.048583938740194E-12</v>
      </c>
      <c r="D28" s="115"/>
    </row>
    <row r="29" spans="1:4" ht="23.25" customHeight="1">
      <c r="A29" s="53" t="str">
        <f>IF(C29&gt;B29,"Prélèvement sur le fonds de roulement","augmentation du fonds de roulement")</f>
        <v>augmentation du fonds de roulement</v>
      </c>
      <c r="B29" s="54">
        <f>IF((C27+C28)&gt;(B27+B28),C27+C28-B27-B28,0)</f>
        <v>7.048583938740194E-12</v>
      </c>
      <c r="C29" s="108">
        <f>IF((B27+B28)&gt;(C27+C28),B27+B28-C27-C28,0)</f>
        <v>0</v>
      </c>
      <c r="D29" s="108"/>
    </row>
    <row r="30" spans="1:4" ht="23.25" customHeight="1">
      <c r="A30" s="55" t="s">
        <v>149</v>
      </c>
      <c r="B30" s="56">
        <f>SUM(B27:B29)</f>
        <v>7.048583938740194E-12</v>
      </c>
      <c r="C30" s="109">
        <f>SUM(C27:C29)</f>
        <v>7.048583938740194E-12</v>
      </c>
      <c r="D30" s="109"/>
    </row>
    <row r="31" spans="1:4" ht="23.25" customHeight="1">
      <c r="A31" s="47"/>
      <c r="B31" s="47"/>
      <c r="C31" s="47"/>
      <c r="D31" s="47"/>
    </row>
    <row r="32" spans="1:4" ht="23.25" customHeight="1">
      <c r="A32" s="110" t="s">
        <v>150</v>
      </c>
      <c r="B32" s="110"/>
      <c r="C32" s="110"/>
      <c r="D32" s="110"/>
    </row>
    <row r="33" spans="1:4" ht="23.25" customHeight="1">
      <c r="A33" s="57" t="s">
        <v>151</v>
      </c>
      <c r="B33" s="58" t="s">
        <v>152</v>
      </c>
      <c r="C33" s="59" t="s">
        <v>153</v>
      </c>
      <c r="D33" s="43" t="s">
        <v>154</v>
      </c>
    </row>
    <row r="34" spans="1:4" ht="23.25" customHeight="1">
      <c r="A34" s="60">
        <v>12027.53</v>
      </c>
      <c r="B34" s="61"/>
      <c r="C34" s="62">
        <f>B29</f>
        <v>7.048583938740194E-12</v>
      </c>
      <c r="D34" s="63">
        <f>A34-B34-C34</f>
        <v>12027.529999999993</v>
      </c>
    </row>
    <row r="35" spans="1:4" ht="23.25" customHeight="1">
      <c r="A35" s="57" t="s">
        <v>155</v>
      </c>
      <c r="B35" s="58" t="s">
        <v>152</v>
      </c>
      <c r="C35" s="59" t="s">
        <v>153</v>
      </c>
      <c r="D35" s="43" t="s">
        <v>154</v>
      </c>
    </row>
    <row r="36" spans="1:4" ht="23.25" customHeight="1">
      <c r="A36" s="60">
        <v>45777.82</v>
      </c>
      <c r="B36" s="61"/>
      <c r="C36" s="62">
        <f>C29</f>
        <v>0</v>
      </c>
      <c r="D36" s="63">
        <f>A36-B36-C36</f>
        <v>45777.82</v>
      </c>
    </row>
  </sheetData>
  <sheetProtection selectLockedCells="1" selectUnlockedCells="1"/>
  <mergeCells count="48">
    <mergeCell ref="C29:D29"/>
    <mergeCell ref="C30:D30"/>
    <mergeCell ref="A32:D32"/>
    <mergeCell ref="A23:B23"/>
    <mergeCell ref="C23:D23"/>
    <mergeCell ref="A25:D25"/>
    <mergeCell ref="C26:D26"/>
    <mergeCell ref="C27:D27"/>
    <mergeCell ref="C28:D28"/>
    <mergeCell ref="E15:F15"/>
    <mergeCell ref="E16:F16"/>
    <mergeCell ref="A18:D18"/>
    <mergeCell ref="A20:D20"/>
    <mergeCell ref="C21:D21"/>
    <mergeCell ref="C22:D22"/>
    <mergeCell ref="B11:C11"/>
    <mergeCell ref="D11:E11"/>
    <mergeCell ref="F11:G11"/>
    <mergeCell ref="A12:G12"/>
    <mergeCell ref="B13:C13"/>
    <mergeCell ref="D13:E13"/>
    <mergeCell ref="F13:G13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A1:G1"/>
    <mergeCell ref="A2:G2"/>
    <mergeCell ref="B3:C3"/>
    <mergeCell ref="D3:E3"/>
    <mergeCell ref="F3:G3"/>
    <mergeCell ref="B4:C4"/>
    <mergeCell ref="D4:E4"/>
    <mergeCell ref="F4:G4"/>
  </mergeCells>
  <printOptions horizontalCentered="1"/>
  <pageMargins left="0" right="0" top="0.6472222222222223" bottom="0.3263888888888889" header="0.14722222222222223" footer="0.11805555555555555"/>
  <pageSetup horizontalDpi="300" verticalDpi="300" orientation="portrait" paperSize="77" scale="43"/>
  <headerFooter alignWithMargins="0">
    <oddHeader>&amp;C&amp;"Arial,Gras Italique"&amp;36TABLEAUX RECAPITULATIFS BUDGET 2013</oddHeader>
    <oddFooter>&amp;C&amp;15Page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4"/>
  <sheetViews>
    <sheetView zoomScale="105" zoomScaleNormal="105" zoomScalePageLayoutView="0" workbookViewId="0" topLeftCell="A1">
      <selection activeCell="A1" sqref="A1"/>
    </sheetView>
  </sheetViews>
  <sheetFormatPr defaultColWidth="11.7109375" defaultRowHeight="14.25" customHeight="1"/>
  <cols>
    <col min="1" max="1" width="11.140625" style="1" customWidth="1"/>
    <col min="2" max="2" width="40.8515625" style="2" customWidth="1"/>
    <col min="3" max="3" width="32.140625" style="1" customWidth="1"/>
    <col min="4" max="4" width="44.7109375" style="3" customWidth="1"/>
    <col min="5" max="5" width="12.7109375" style="3" customWidth="1"/>
    <col min="6" max="244" width="11.7109375" style="1" customWidth="1"/>
  </cols>
  <sheetData>
    <row r="1" spans="1:253" s="5" customFormat="1" ht="12.75" customHeight="1">
      <c r="A1" s="64" t="s">
        <v>29</v>
      </c>
      <c r="B1" s="4" t="s">
        <v>3</v>
      </c>
      <c r="C1" s="4" t="s">
        <v>4</v>
      </c>
      <c r="D1" s="4" t="s">
        <v>5</v>
      </c>
      <c r="E1" s="4" t="s">
        <v>6</v>
      </c>
      <c r="IK1"/>
      <c r="IL1"/>
      <c r="IM1"/>
      <c r="IN1"/>
      <c r="IO1"/>
      <c r="IP1"/>
      <c r="IQ1"/>
      <c r="IR1"/>
      <c r="IS1"/>
    </row>
    <row r="2" spans="1:253" s="5" customFormat="1" ht="14.25" customHeight="1">
      <c r="A2" s="64" t="s">
        <v>2</v>
      </c>
      <c r="B2" s="6" t="s">
        <v>29</v>
      </c>
      <c r="C2" s="7" t="s">
        <v>29</v>
      </c>
      <c r="D2" s="7" t="s">
        <v>29</v>
      </c>
      <c r="E2" s="8">
        <v>0</v>
      </c>
      <c r="IK2"/>
      <c r="IL2"/>
      <c r="IM2"/>
      <c r="IN2"/>
      <c r="IO2"/>
      <c r="IP2"/>
      <c r="IQ2"/>
      <c r="IR2"/>
      <c r="IS2"/>
    </row>
    <row r="3" spans="1:5" ht="14.25" customHeight="1">
      <c r="A3" s="65"/>
      <c r="B3" s="4" t="s">
        <v>3</v>
      </c>
      <c r="C3" s="78" t="s">
        <v>4</v>
      </c>
      <c r="D3" s="78"/>
      <c r="E3" s="14"/>
    </row>
    <row r="4" spans="1:5" ht="14.25" customHeight="1">
      <c r="A4" s="64" t="s">
        <v>42</v>
      </c>
      <c r="B4" s="9" t="s">
        <v>29</v>
      </c>
      <c r="C4" s="79" t="s">
        <v>29</v>
      </c>
      <c r="D4" s="79"/>
      <c r="E4" s="8">
        <v>0</v>
      </c>
    </row>
  </sheetData>
  <sheetProtection selectLockedCells="1" selectUnlockedCells="1"/>
  <mergeCells count="2">
    <mergeCell ref="C3:D3"/>
    <mergeCell ref="C4:D4"/>
  </mergeCells>
  <printOptions horizontalCentered="1"/>
  <pageMargins left="0" right="0" top="0.5118055555555555" bottom="0.3472222222222222" header="0.5118055555555555" footer="0.2361111111111111"/>
  <pageSetup horizontalDpi="300" verticalDpi="300" orientation="portrait" paperSize="77"/>
  <headerFooter alignWithMargins="0">
    <oddFooter>&amp;L&amp;8Formation RCBC DAF/Esen – octobre 2011 &amp;C&amp;8Page &amp;P/&amp;N&amp;R&amp;8&amp;F /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="105" zoomScaleNormal="105" zoomScalePageLayoutView="0" workbookViewId="0" topLeftCell="A1">
      <selection activeCell="B2" sqref="B2"/>
    </sheetView>
  </sheetViews>
  <sheetFormatPr defaultColWidth="11.421875" defaultRowHeight="12.75"/>
  <cols>
    <col min="1" max="1" width="36.8515625" style="0" customWidth="1"/>
  </cols>
  <sheetData>
    <row r="1" spans="1:2" ht="12.75">
      <c r="A1" t="s">
        <v>156</v>
      </c>
      <c r="B1" s="66">
        <f>'AP'!E2+VE!E2+ALO!E2</f>
        <v>402882</v>
      </c>
    </row>
    <row r="2" spans="1:2" ht="12.75">
      <c r="A2" t="s">
        <v>157</v>
      </c>
      <c r="B2" s="66">
        <f>ALO!E5</f>
        <v>27000</v>
      </c>
    </row>
    <row r="3" spans="1:2" ht="12.75">
      <c r="A3" t="s">
        <v>158</v>
      </c>
      <c r="B3" s="66">
        <f>SRH!E21</f>
        <v>27000</v>
      </c>
    </row>
    <row r="4" spans="1:2" ht="12.75">
      <c r="A4" t="s">
        <v>159</v>
      </c>
      <c r="B4" s="66">
        <f>B2-B3</f>
        <v>0</v>
      </c>
    </row>
    <row r="6" spans="1:2" ht="12.75">
      <c r="A6" t="s">
        <v>160</v>
      </c>
      <c r="B6" s="66">
        <f>'AP'!E25</f>
        <v>20000</v>
      </c>
    </row>
    <row r="7" spans="1:2" ht="12.75">
      <c r="A7" t="s">
        <v>112</v>
      </c>
      <c r="B7" s="66">
        <f>SRH!E9</f>
        <v>20000</v>
      </c>
    </row>
    <row r="8" spans="1:2" ht="12.75">
      <c r="A8" t="s">
        <v>159</v>
      </c>
      <c r="B8" s="66">
        <f>B6-B7</f>
        <v>0</v>
      </c>
    </row>
  </sheetData>
  <sheetProtection selectLockedCells="1" selectUnlockedCells="1"/>
  <printOptions/>
  <pageMargins left="0.11597222222222223" right="0.20347222222222222" top="0.5076388888888889" bottom="0.46805555555555556" header="0.2423611111111111" footer="0.23055555555555557"/>
  <pageSetup firstPageNumber="1" useFirstPageNumber="1" horizontalDpi="300" verticalDpi="300" orientation="landscape" paperSize="9"/>
  <headerFooter alignWithMargins="0">
    <oddHeader>&amp;C&amp;"Arial,Gras Italique"&amp;12Service Activités Pédagogiques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N@n@rd</dc:creator>
  <cp:keywords/>
  <dc:description/>
  <cp:lastModifiedBy>Bernard</cp:lastModifiedBy>
  <dcterms:created xsi:type="dcterms:W3CDTF">2012-11-21T19:17:35Z</dcterms:created>
  <dcterms:modified xsi:type="dcterms:W3CDTF">2020-06-14T13:18:08Z</dcterms:modified>
  <cp:category/>
  <cp:version/>
  <cp:contentType/>
  <cp:contentStatus/>
</cp:coreProperties>
</file>